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озница10\Desktop\локальный диск Е\Nurs\Загрузки\Работа\Прайс\Прайс 2024\Апрель\"/>
    </mc:Choice>
  </mc:AlternateContent>
  <xr:revisionPtr revIDLastSave="0" documentId="8_{07A04B98-3AC4-48B4-8322-0AF109A98B99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Лист1" sheetId="1" r:id="rId1"/>
    <sheet name="Лист2" sheetId="2" r:id="rId2"/>
    <sheet name="Раб1" sheetId="4" r:id="rId3"/>
    <sheet name="Раб2" sheetId="5" r:id="rId4"/>
    <sheet name="Коеф" sheetId="7" r:id="rId5"/>
    <sheet name="Кол-во" sheetId="8" r:id="rId6"/>
  </sheets>
  <definedNames>
    <definedName name="_xlnm.Print_Area" localSheetId="4">Коеф!$H$1:$AF$92</definedName>
    <definedName name="_xlnm.Print_Area" localSheetId="5">'Кол-во'!$A$1:$AF$113</definedName>
    <definedName name="_xlnm.Print_Area" localSheetId="0">Лист1!$A$1:$Q$76</definedName>
    <definedName name="_xlnm.Print_Area" localSheetId="1">Лист2!$A$1:$S$105</definedName>
    <definedName name="_xlnm.Print_Area" localSheetId="2">Раб1!$A$1:$X$142</definedName>
    <definedName name="_xlnm.Print_Area" localSheetId="3">Раб2!$A$1:$S$49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5" l="1"/>
  <c r="N22" i="5"/>
  <c r="M21" i="5"/>
  <c r="M22" i="5"/>
  <c r="L21" i="5"/>
  <c r="L22" i="5"/>
  <c r="K21" i="5"/>
  <c r="K22" i="5"/>
  <c r="I21" i="5" l="1"/>
  <c r="X27" i="7" l="1"/>
  <c r="R4" i="5"/>
  <c r="R5" i="5"/>
  <c r="R6" i="5"/>
  <c r="R7" i="5"/>
  <c r="R8" i="5"/>
  <c r="R9" i="5"/>
  <c r="R10" i="5"/>
  <c r="R11" i="5"/>
  <c r="R12" i="5"/>
  <c r="R13" i="5"/>
  <c r="R14" i="5"/>
  <c r="R15" i="5"/>
  <c r="R16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AD16" i="7" l="1"/>
  <c r="K18" i="5" l="1"/>
  <c r="L18" i="5"/>
  <c r="M18" i="5"/>
  <c r="N18" i="5"/>
  <c r="K19" i="5"/>
  <c r="L19" i="5"/>
  <c r="M19" i="5"/>
  <c r="N19" i="5"/>
  <c r="K20" i="5"/>
  <c r="L20" i="5"/>
  <c r="M20" i="5"/>
  <c r="N20" i="5"/>
  <c r="L17" i="5"/>
  <c r="M17" i="5"/>
  <c r="N17" i="5"/>
  <c r="K17" i="5"/>
  <c r="I18" i="5"/>
  <c r="I19" i="5"/>
  <c r="I20" i="5"/>
  <c r="I22" i="5"/>
  <c r="I17" i="5"/>
  <c r="J60" i="7" l="1"/>
  <c r="J69" i="7"/>
  <c r="J79" i="7"/>
  <c r="J80" i="7"/>
  <c r="J89" i="7"/>
  <c r="J93" i="7"/>
  <c r="D92" i="7"/>
  <c r="D85" i="7"/>
  <c r="D99" i="7"/>
  <c r="D84" i="7"/>
  <c r="H48" i="5" l="1"/>
  <c r="K48" i="5"/>
  <c r="E25" i="5" l="1"/>
  <c r="X46" i="7" l="1"/>
  <c r="X34" i="7"/>
  <c r="X33" i="7"/>
  <c r="U81" i="4"/>
  <c r="S81" i="4"/>
  <c r="AD11" i="7"/>
  <c r="AD10" i="7"/>
  <c r="AD9" i="7"/>
  <c r="AD8" i="7"/>
  <c r="AD7" i="7"/>
  <c r="AD4" i="7"/>
  <c r="X30" i="7"/>
  <c r="V30" i="7"/>
  <c r="X2" i="7" l="1"/>
  <c r="X58" i="7"/>
  <c r="X43" i="7"/>
  <c r="X44" i="7"/>
  <c r="AD55" i="7" l="1"/>
  <c r="AD56" i="7"/>
  <c r="AC55" i="7"/>
  <c r="AF55" i="7" s="1"/>
  <c r="AB55" i="7"/>
  <c r="AB56" i="7"/>
  <c r="F49" i="5" l="1"/>
  <c r="F48" i="5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" i="4"/>
  <c r="S87" i="4"/>
  <c r="S88" i="4"/>
  <c r="S89" i="4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H10" i="7"/>
  <c r="H8" i="7"/>
  <c r="H9" i="7"/>
  <c r="H11" i="7"/>
  <c r="H12" i="7"/>
  <c r="H13" i="7"/>
  <c r="H14" i="7"/>
  <c r="H15" i="7"/>
  <c r="H16" i="7"/>
  <c r="H17" i="7"/>
  <c r="H18" i="7"/>
  <c r="H19" i="7"/>
  <c r="H20" i="7"/>
  <c r="L10" i="4"/>
  <c r="K10" i="4"/>
  <c r="G5" i="7"/>
  <c r="J10" i="7"/>
  <c r="X36" i="7"/>
  <c r="V36" i="7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2" i="4"/>
  <c r="U83" i="4"/>
  <c r="U84" i="4"/>
  <c r="U85" i="4"/>
  <c r="U86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W27" i="4"/>
  <c r="U27" i="4"/>
  <c r="S27" i="4"/>
  <c r="R27" i="4"/>
  <c r="X27" i="4" l="1"/>
  <c r="X21" i="7" l="1"/>
  <c r="C85" i="4"/>
  <c r="C86" i="4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B85" i="7"/>
  <c r="B85" i="4"/>
  <c r="V11" i="4"/>
  <c r="V12" i="4"/>
  <c r="V13" i="4"/>
  <c r="V14" i="4"/>
  <c r="V15" i="4"/>
  <c r="V16" i="4"/>
  <c r="V17" i="4"/>
  <c r="V18" i="4"/>
  <c r="V19" i="4"/>
  <c r="V44" i="4"/>
  <c r="V45" i="4"/>
  <c r="V41" i="4"/>
  <c r="V42" i="4"/>
  <c r="V43" i="4"/>
  <c r="V37" i="4"/>
  <c r="V38" i="4"/>
  <c r="V39" i="4"/>
  <c r="V40" i="4"/>
  <c r="A8" i="7" l="1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E31" i="5" l="1"/>
  <c r="W41" i="4" l="1"/>
  <c r="W42" i="4"/>
  <c r="W43" i="4"/>
  <c r="W44" i="4"/>
  <c r="W45" i="4"/>
  <c r="U42" i="4"/>
  <c r="U43" i="4"/>
  <c r="S42" i="4"/>
  <c r="W17" i="4"/>
  <c r="W18" i="4"/>
  <c r="S17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U17" i="4"/>
  <c r="U18" i="4"/>
  <c r="U19" i="4"/>
  <c r="U20" i="4"/>
  <c r="U21" i="4"/>
  <c r="U22" i="4"/>
  <c r="U23" i="4"/>
  <c r="U24" i="4"/>
  <c r="X28" i="7"/>
  <c r="X17" i="4" l="1"/>
  <c r="X42" i="4"/>
  <c r="X43" i="4"/>
  <c r="X18" i="4"/>
  <c r="A92" i="8"/>
  <c r="A93" i="8"/>
  <c r="A94" i="8"/>
  <c r="A95" i="8"/>
  <c r="A96" i="8"/>
  <c r="A97" i="8"/>
  <c r="A98" i="8"/>
  <c r="A99" i="8"/>
  <c r="A100" i="8"/>
  <c r="B93" i="8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1" i="7"/>
  <c r="U32" i="7"/>
  <c r="U33" i="7"/>
  <c r="U34" i="7"/>
  <c r="U35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D95" i="7"/>
  <c r="J95" i="7"/>
  <c r="J94" i="7"/>
  <c r="B92" i="7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L13" i="8"/>
  <c r="L14" i="8"/>
  <c r="L15" i="8"/>
  <c r="L16" i="8"/>
  <c r="L17" i="8"/>
  <c r="L11" i="8"/>
  <c r="L105" i="2"/>
  <c r="J27" i="7"/>
  <c r="J19" i="7"/>
  <c r="J16" i="7"/>
  <c r="J12" i="7"/>
  <c r="J11" i="7"/>
  <c r="J9" i="7"/>
  <c r="H21" i="7"/>
  <c r="H22" i="7"/>
  <c r="H23" i="7"/>
  <c r="H24" i="7"/>
  <c r="H25" i="7"/>
  <c r="H26" i="7"/>
  <c r="H27" i="7"/>
  <c r="H28" i="7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L8" i="4"/>
  <c r="L9" i="4"/>
  <c r="L11" i="4"/>
  <c r="L12" i="4"/>
  <c r="L13" i="4"/>
  <c r="L14" i="4"/>
  <c r="L15" i="4"/>
  <c r="L16" i="4"/>
  <c r="L17" i="4"/>
  <c r="K16" i="4"/>
  <c r="K17" i="4"/>
  <c r="K8" i="4"/>
  <c r="K9" i="4"/>
  <c r="K11" i="4"/>
  <c r="K12" i="4"/>
  <c r="K13" i="4"/>
  <c r="K14" i="4"/>
  <c r="K15" i="4"/>
  <c r="C91" i="4"/>
  <c r="C92" i="4"/>
  <c r="B92" i="4"/>
  <c r="X5" i="7" l="1"/>
  <c r="X4" i="7"/>
  <c r="X3" i="7"/>
  <c r="X1" i="7"/>
  <c r="AD13" i="7"/>
  <c r="AD17" i="7"/>
  <c r="AD19" i="7"/>
  <c r="AD21" i="7"/>
  <c r="X48" i="7" l="1"/>
  <c r="D27" i="5"/>
  <c r="V14" i="8" l="1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3" i="8"/>
  <c r="V4" i="8"/>
  <c r="V5" i="8"/>
  <c r="V6" i="8"/>
  <c r="V7" i="8"/>
  <c r="V8" i="8"/>
  <c r="V9" i="8"/>
  <c r="V10" i="8"/>
  <c r="V11" i="8"/>
  <c r="V12" i="8"/>
  <c r="V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3" i="8"/>
  <c r="U4" i="8"/>
  <c r="U5" i="8"/>
  <c r="U6" i="8"/>
  <c r="U7" i="8"/>
  <c r="U8" i="8"/>
  <c r="U9" i="8"/>
  <c r="U10" i="8"/>
  <c r="U11" i="8"/>
  <c r="U12" i="8"/>
  <c r="U3" i="8"/>
  <c r="U1" i="8"/>
  <c r="V2" i="8"/>
  <c r="U2" i="8"/>
  <c r="L4" i="8"/>
  <c r="L5" i="8"/>
  <c r="L6" i="8"/>
  <c r="L7" i="8"/>
  <c r="L8" i="8"/>
  <c r="L9" i="8"/>
  <c r="L10" i="8"/>
  <c r="L12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3" i="8"/>
  <c r="K4" i="8"/>
  <c r="K5" i="8"/>
  <c r="K6" i="8"/>
  <c r="K7" i="8"/>
  <c r="K8" i="8"/>
  <c r="K9" i="8"/>
  <c r="K3" i="8"/>
  <c r="L2" i="8"/>
  <c r="K2" i="8"/>
  <c r="K1" i="8"/>
  <c r="B98" i="8"/>
  <c r="B99" i="8"/>
  <c r="B100" i="8"/>
  <c r="B97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4" i="8"/>
  <c r="B95" i="8"/>
  <c r="B96" i="8"/>
  <c r="B3" i="8"/>
  <c r="A83" i="8"/>
  <c r="A84" i="8"/>
  <c r="A85" i="8"/>
  <c r="A86" i="8"/>
  <c r="A87" i="8"/>
  <c r="A88" i="8"/>
  <c r="A89" i="8"/>
  <c r="A90" i="8"/>
  <c r="A91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B2" i="8"/>
  <c r="A2" i="8"/>
  <c r="A1" i="8"/>
  <c r="J52" i="7" l="1"/>
  <c r="B40" i="7" l="1"/>
  <c r="C41" i="4"/>
  <c r="C42" i="4"/>
  <c r="B40" i="4"/>
  <c r="B41" i="4"/>
  <c r="D76" i="7" l="1"/>
  <c r="B76" i="7"/>
  <c r="C76" i="4"/>
  <c r="C77" i="4"/>
  <c r="B76" i="4"/>
  <c r="J6" i="7" l="1"/>
  <c r="D86" i="7" l="1"/>
  <c r="D77" i="7"/>
  <c r="X25" i="7"/>
  <c r="B137" i="4"/>
  <c r="X7" i="7" l="1"/>
  <c r="D25" i="7"/>
  <c r="D24" i="7"/>
  <c r="D9" i="7"/>
  <c r="D12" i="7"/>
  <c r="X68" i="7"/>
  <c r="X62" i="7"/>
  <c r="X20" i="7"/>
  <c r="X12" i="7"/>
  <c r="X6" i="7"/>
  <c r="J47" i="7"/>
  <c r="J57" i="7"/>
  <c r="J66" i="7"/>
  <c r="J76" i="7"/>
  <c r="D83" i="7"/>
  <c r="D68" i="7"/>
  <c r="D60" i="7"/>
  <c r="H66" i="7" l="1"/>
  <c r="H67" i="7"/>
  <c r="L66" i="4"/>
  <c r="K66" i="4"/>
  <c r="K67" i="4"/>
  <c r="AE54" i="7"/>
  <c r="AB3" i="7" l="1"/>
  <c r="AB4" i="7"/>
  <c r="AB5" i="7"/>
  <c r="AB6" i="7"/>
  <c r="AB7" i="7"/>
  <c r="AB8" i="7"/>
  <c r="AB9" i="7"/>
  <c r="AB10" i="7"/>
  <c r="AB11" i="7"/>
  <c r="AB2" i="7"/>
  <c r="J109" i="4"/>
  <c r="J110" i="4"/>
  <c r="J111" i="4"/>
  <c r="J112" i="4"/>
  <c r="J113" i="4"/>
  <c r="L113" i="4"/>
  <c r="K113" i="4"/>
  <c r="S90" i="4" l="1"/>
  <c r="S91" i="4"/>
  <c r="X39" i="7"/>
  <c r="V39" i="7"/>
  <c r="L121" i="4" l="1"/>
  <c r="K46" i="5" l="1"/>
  <c r="K47" i="5"/>
  <c r="K49" i="5"/>
  <c r="K50" i="5"/>
  <c r="H46" i="5"/>
  <c r="H47" i="5"/>
  <c r="H49" i="5"/>
  <c r="H50" i="5"/>
  <c r="D121" i="4" l="1"/>
  <c r="C121" i="4"/>
  <c r="B121" i="4"/>
  <c r="D113" i="4" l="1"/>
  <c r="D114" i="4"/>
  <c r="C112" i="4"/>
  <c r="C113" i="4"/>
  <c r="C114" i="4"/>
  <c r="C115" i="4"/>
  <c r="Q37" i="7"/>
  <c r="R37" i="7" s="1"/>
  <c r="B113" i="4"/>
  <c r="X91" i="7" l="1"/>
  <c r="X90" i="7"/>
  <c r="X89" i="7"/>
  <c r="J50" i="7" l="1"/>
  <c r="J40" i="7"/>
  <c r="J32" i="7"/>
  <c r="J14" i="7"/>
  <c r="J82" i="7"/>
  <c r="J23" i="7"/>
  <c r="D44" i="7"/>
  <c r="D51" i="7"/>
  <c r="D62" i="7"/>
  <c r="E8" i="5" l="1"/>
  <c r="J8" i="7"/>
  <c r="Q25" i="7" l="1"/>
  <c r="Q26" i="7"/>
  <c r="Q27" i="7"/>
  <c r="Q28" i="7"/>
  <c r="Q29" i="7"/>
  <c r="Q30" i="7"/>
  <c r="Q31" i="7"/>
  <c r="Q32" i="7"/>
  <c r="Q33" i="7"/>
  <c r="Q24" i="7"/>
  <c r="B62" i="7" l="1"/>
  <c r="C62" i="4"/>
  <c r="C63" i="4"/>
  <c r="K44" i="5" l="1"/>
  <c r="K45" i="5"/>
  <c r="K39" i="5"/>
  <c r="H44" i="5"/>
  <c r="H45" i="5"/>
  <c r="H39" i="5"/>
  <c r="K41" i="5" l="1"/>
  <c r="K42" i="5"/>
  <c r="K43" i="5"/>
  <c r="K40" i="5"/>
  <c r="H41" i="5"/>
  <c r="H42" i="5"/>
  <c r="H43" i="5"/>
  <c r="H40" i="5"/>
  <c r="B23" i="7" l="1"/>
  <c r="B24" i="7"/>
  <c r="B25" i="7"/>
  <c r="B26" i="7"/>
  <c r="C24" i="4"/>
  <c r="C25" i="4"/>
  <c r="C26" i="4"/>
  <c r="B24" i="4"/>
  <c r="B25" i="4"/>
  <c r="J88" i="7" l="1"/>
  <c r="X47" i="7" l="1"/>
  <c r="D4" i="7"/>
  <c r="D6" i="7"/>
  <c r="D11" i="7"/>
  <c r="J13" i="7"/>
  <c r="J7" i="7"/>
  <c r="J17" i="7"/>
  <c r="D10" i="7"/>
  <c r="AC31" i="7" l="1"/>
  <c r="AF31" i="7" s="1"/>
  <c r="AC32" i="7"/>
  <c r="AF32" i="7" s="1"/>
  <c r="AC33" i="7"/>
  <c r="AF33" i="7" s="1"/>
  <c r="AC34" i="7"/>
  <c r="AF34" i="7" s="1"/>
  <c r="AC35" i="7"/>
  <c r="AF35" i="7" s="1"/>
  <c r="AC36" i="7"/>
  <c r="AF36" i="7" s="1"/>
  <c r="AC37" i="7"/>
  <c r="AF37" i="7" s="1"/>
  <c r="AC38" i="7"/>
  <c r="AF38" i="7" s="1"/>
  <c r="AC39" i="7"/>
  <c r="AF39" i="7" s="1"/>
  <c r="AC40" i="7"/>
  <c r="AF40" i="7" s="1"/>
  <c r="AC41" i="7"/>
  <c r="AF41" i="7" s="1"/>
  <c r="AC42" i="7"/>
  <c r="AF42" i="7" s="1"/>
  <c r="AC43" i="7"/>
  <c r="AF43" i="7" s="1"/>
  <c r="AC44" i="7"/>
  <c r="AF44" i="7" s="1"/>
  <c r="AC45" i="7"/>
  <c r="AF45" i="7" s="1"/>
  <c r="AC46" i="7"/>
  <c r="AF46" i="7" s="1"/>
  <c r="AC47" i="7"/>
  <c r="AF47" i="7" s="1"/>
  <c r="AC48" i="7"/>
  <c r="AF48" i="7" s="1"/>
  <c r="AC49" i="7"/>
  <c r="AF49" i="7" s="1"/>
  <c r="AC50" i="7"/>
  <c r="AF50" i="7" s="1"/>
  <c r="AC51" i="7"/>
  <c r="AF51" i="7" s="1"/>
  <c r="AC52" i="7"/>
  <c r="AF52" i="7" s="1"/>
  <c r="AC53" i="7"/>
  <c r="AF53" i="7" s="1"/>
  <c r="J55" i="1" l="1"/>
  <c r="J54" i="1"/>
  <c r="B77" i="7" l="1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3" i="7"/>
  <c r="B94" i="7"/>
  <c r="B95" i="7"/>
  <c r="C87" i="4"/>
  <c r="J83" i="7" l="1"/>
  <c r="H82" i="7"/>
  <c r="L82" i="4"/>
  <c r="L83" i="4"/>
  <c r="L84" i="4"/>
  <c r="L85" i="4"/>
  <c r="K82" i="4"/>
  <c r="J71" i="7" l="1"/>
  <c r="AD57" i="7" l="1"/>
  <c r="AC57" i="7"/>
  <c r="AF57" i="7" s="1"/>
  <c r="AB57" i="7"/>
  <c r="W29" i="4"/>
  <c r="U29" i="4"/>
  <c r="U30" i="4"/>
  <c r="S29" i="4"/>
  <c r="R29" i="4"/>
  <c r="X29" i="4" l="1"/>
  <c r="AC58" i="7"/>
  <c r="AF58" i="7" s="1"/>
  <c r="AC59" i="7"/>
  <c r="AF59" i="7" s="1"/>
  <c r="AC60" i="7"/>
  <c r="AF60" i="7" s="1"/>
  <c r="AC61" i="7"/>
  <c r="AF61" i="7" s="1"/>
  <c r="AC62" i="7"/>
  <c r="AF62" i="7" s="1"/>
  <c r="AC63" i="7"/>
  <c r="AF63" i="7" s="1"/>
  <c r="AC64" i="7"/>
  <c r="AF64" i="7" s="1"/>
  <c r="AC65" i="7"/>
  <c r="AF65" i="7" s="1"/>
  <c r="AC66" i="7"/>
  <c r="AF66" i="7" s="1"/>
  <c r="AC67" i="7"/>
  <c r="AF67" i="7" s="1"/>
  <c r="AC68" i="7"/>
  <c r="AF68" i="7" s="1"/>
  <c r="AC69" i="7"/>
  <c r="AF69" i="7" s="1"/>
  <c r="AC70" i="7"/>
  <c r="AF70" i="7" s="1"/>
  <c r="AC71" i="7"/>
  <c r="AF71" i="7" s="1"/>
  <c r="AC72" i="7"/>
  <c r="AF72" i="7" s="1"/>
  <c r="AC73" i="7"/>
  <c r="AF73" i="7" s="1"/>
  <c r="AC74" i="7"/>
  <c r="AF74" i="7" s="1"/>
  <c r="AC75" i="7"/>
  <c r="AF75" i="7" s="1"/>
  <c r="AC76" i="7"/>
  <c r="AF76" i="7" s="1"/>
  <c r="AC77" i="7"/>
  <c r="AF77" i="7" s="1"/>
  <c r="AC78" i="7"/>
  <c r="AF78" i="7" s="1"/>
  <c r="AC54" i="7" l="1"/>
  <c r="AF54" i="7" s="1"/>
  <c r="AC56" i="7"/>
  <c r="AF56" i="7" s="1"/>
  <c r="X29" i="7" l="1"/>
  <c r="V29" i="7"/>
  <c r="V31" i="7"/>
  <c r="S80" i="4"/>
  <c r="S82" i="4"/>
  <c r="S83" i="4"/>
  <c r="S84" i="4"/>
  <c r="S85" i="4"/>
  <c r="S86" i="4"/>
  <c r="B94" i="4" l="1"/>
  <c r="C1" i="4"/>
  <c r="L122" i="4"/>
  <c r="M122" i="4" l="1"/>
  <c r="M123" i="4"/>
  <c r="Q2" i="7" l="1"/>
  <c r="Q3" i="7"/>
  <c r="Q4" i="7"/>
  <c r="Q5" i="7"/>
  <c r="Q6" i="7"/>
  <c r="Q7" i="7"/>
  <c r="Q8" i="7"/>
  <c r="Q9" i="7"/>
  <c r="Q10" i="7"/>
  <c r="Q11" i="7"/>
  <c r="Q12" i="7"/>
  <c r="Q1" i="7"/>
  <c r="D3" i="7" l="1"/>
  <c r="D2" i="7"/>
  <c r="D1" i="7"/>
  <c r="A1" i="7"/>
  <c r="B1" i="7"/>
  <c r="B1" i="4"/>
  <c r="J5" i="7"/>
  <c r="J4" i="7"/>
  <c r="J3" i="7"/>
  <c r="R20" i="7" l="1"/>
  <c r="K25" i="1"/>
  <c r="K26" i="1"/>
  <c r="K27" i="1"/>
  <c r="K28" i="1"/>
  <c r="K29" i="1"/>
  <c r="K30" i="1"/>
  <c r="K31" i="1"/>
  <c r="K32" i="1"/>
  <c r="K33" i="1"/>
  <c r="AD24" i="7" l="1"/>
  <c r="AD23" i="7"/>
  <c r="J78" i="7" l="1"/>
  <c r="H76" i="7"/>
  <c r="H77" i="7"/>
  <c r="H78" i="7"/>
  <c r="H79" i="7"/>
  <c r="H80" i="7"/>
  <c r="L65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K78" i="4"/>
  <c r="K79" i="4"/>
  <c r="K80" i="4"/>
  <c r="K68" i="4"/>
  <c r="K69" i="4"/>
  <c r="K70" i="4"/>
  <c r="J68" i="7"/>
  <c r="P69" i="4"/>
  <c r="H68" i="7"/>
  <c r="H69" i="7"/>
  <c r="R2" i="4"/>
  <c r="R3" i="4"/>
  <c r="R4" i="4"/>
  <c r="R5" i="4"/>
  <c r="R6" i="4"/>
  <c r="R7" i="4"/>
  <c r="R8" i="4"/>
  <c r="R9" i="4"/>
  <c r="R10" i="4"/>
  <c r="R11" i="4"/>
  <c r="R12" i="4"/>
  <c r="W15" i="4"/>
  <c r="W16" i="4"/>
  <c r="U15" i="4"/>
  <c r="U16" i="4"/>
  <c r="S16" i="4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X16" i="4" l="1"/>
  <c r="X15" i="4"/>
  <c r="L40" i="1" l="1"/>
  <c r="L24" i="1"/>
  <c r="G4" i="7"/>
  <c r="V14" i="7" l="1"/>
  <c r="S65" i="4"/>
  <c r="S66" i="4"/>
  <c r="E9" i="5" l="1"/>
  <c r="E10" i="5"/>
  <c r="E11" i="5"/>
  <c r="E12" i="5"/>
  <c r="E13" i="5"/>
  <c r="E14" i="5"/>
  <c r="E15" i="5"/>
  <c r="E16" i="5"/>
  <c r="M32" i="5" l="1"/>
  <c r="L32" i="5"/>
  <c r="K32" i="5"/>
  <c r="I32" i="5"/>
  <c r="S74" i="4"/>
  <c r="S58" i="4"/>
  <c r="U52" i="4"/>
  <c r="S52" i="4"/>
  <c r="U4" i="7"/>
  <c r="V23" i="7"/>
  <c r="V7" i="7"/>
  <c r="U1" i="7"/>
  <c r="V1" i="7"/>
  <c r="M129" i="4"/>
  <c r="AC30" i="7" l="1"/>
  <c r="AF30" i="7" s="1"/>
  <c r="V12" i="7"/>
  <c r="S63" i="4"/>
  <c r="AD79" i="7" l="1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D67" i="7"/>
  <c r="J96" i="7" l="1"/>
  <c r="H96" i="7"/>
  <c r="L96" i="4"/>
  <c r="K96" i="4"/>
  <c r="J53" i="1" l="1"/>
  <c r="AD14" i="7" l="1"/>
  <c r="AD18" i="7"/>
  <c r="AD22" i="7" l="1"/>
  <c r="AH15" i="7" l="1"/>
  <c r="AH16" i="7"/>
  <c r="AH17" i="7"/>
  <c r="AH18" i="7"/>
  <c r="AH19" i="7"/>
  <c r="AH21" i="7"/>
  <c r="AH14" i="7"/>
  <c r="D97" i="7"/>
  <c r="D34" i="7"/>
  <c r="D35" i="7"/>
  <c r="D8" i="7"/>
  <c r="D7" i="7"/>
  <c r="D5" i="7"/>
  <c r="W39" i="4" l="1"/>
  <c r="U39" i="4"/>
  <c r="S39" i="4"/>
  <c r="X39" i="4" l="1"/>
  <c r="AD54" i="7"/>
  <c r="AD58" i="7"/>
  <c r="AD59" i="7"/>
  <c r="AD60" i="7"/>
  <c r="AD61" i="7"/>
  <c r="AD62" i="7"/>
  <c r="AD63" i="7"/>
  <c r="AD64" i="7"/>
  <c r="AD65" i="7"/>
  <c r="AD66" i="7"/>
  <c r="AD68" i="7"/>
  <c r="AD69" i="7"/>
  <c r="AD70" i="7"/>
  <c r="AD71" i="7"/>
  <c r="AD72" i="7"/>
  <c r="AD73" i="7"/>
  <c r="AD74" i="7"/>
  <c r="AD75" i="7"/>
  <c r="AD76" i="7"/>
  <c r="AD77" i="7"/>
  <c r="AD78" i="7"/>
  <c r="AD30" i="7"/>
  <c r="W25" i="4" l="1"/>
  <c r="L87" i="4" l="1"/>
  <c r="J87" i="7"/>
  <c r="H87" i="7"/>
  <c r="H88" i="7"/>
  <c r="K87" i="4"/>
  <c r="E26" i="5" l="1"/>
  <c r="V62" i="7" l="1"/>
  <c r="S113" i="4"/>
  <c r="X64" i="7" l="1"/>
  <c r="V64" i="7"/>
  <c r="U115" i="4"/>
  <c r="S115" i="4"/>
  <c r="R1" i="7" l="1"/>
  <c r="W28" i="4" l="1"/>
  <c r="U28" i="4"/>
  <c r="S28" i="4"/>
  <c r="R28" i="4"/>
  <c r="X28" i="4" l="1"/>
  <c r="D26" i="5"/>
  <c r="W3" i="4" l="1"/>
  <c r="W4" i="4"/>
  <c r="V44" i="7" l="1"/>
  <c r="V45" i="7"/>
  <c r="U3" i="7"/>
  <c r="U2" i="7"/>
  <c r="S95" i="4"/>
  <c r="P22" i="7" l="1"/>
  <c r="P23" i="7"/>
  <c r="P21" i="7"/>
  <c r="D30" i="5"/>
  <c r="D31" i="5"/>
  <c r="W9" i="4" l="1"/>
  <c r="W13" i="4" l="1"/>
  <c r="U13" i="4"/>
  <c r="S13" i="4"/>
  <c r="B57" i="7"/>
  <c r="B57" i="4"/>
  <c r="X13" i="4" l="1"/>
  <c r="V32" i="7"/>
  <c r="C78" i="4" l="1"/>
  <c r="C79" i="4"/>
  <c r="C80" i="4"/>
  <c r="B78" i="4"/>
  <c r="J62" i="7" l="1"/>
  <c r="H62" i="7"/>
  <c r="L62" i="4"/>
  <c r="L63" i="4"/>
  <c r="K62" i="4"/>
  <c r="G2" i="7"/>
  <c r="G3" i="7"/>
  <c r="G1" i="7"/>
  <c r="D70" i="7"/>
  <c r="B69" i="7"/>
  <c r="B70" i="7"/>
  <c r="A3" i="7"/>
  <c r="A4" i="7"/>
  <c r="A5" i="7"/>
  <c r="A6" i="7"/>
  <c r="A7" i="7"/>
  <c r="A2" i="7"/>
  <c r="C70" i="4"/>
  <c r="C71" i="4"/>
  <c r="B70" i="4"/>
  <c r="J59" i="7"/>
  <c r="H59" i="7"/>
  <c r="L58" i="4"/>
  <c r="L59" i="4"/>
  <c r="L60" i="4"/>
  <c r="K59" i="4"/>
  <c r="X73" i="7"/>
  <c r="X72" i="7"/>
  <c r="V72" i="7"/>
  <c r="V73" i="7"/>
  <c r="V74" i="7"/>
  <c r="U122" i="4"/>
  <c r="U123" i="4"/>
  <c r="U124" i="4"/>
  <c r="U125" i="4"/>
  <c r="U126" i="4"/>
  <c r="U127" i="4"/>
  <c r="S120" i="4"/>
  <c r="S121" i="4"/>
  <c r="S122" i="4"/>
  <c r="S123" i="4"/>
  <c r="S124" i="4"/>
  <c r="S125" i="4"/>
  <c r="S126" i="4"/>
  <c r="S127" i="4"/>
  <c r="S128" i="4"/>
  <c r="S129" i="4"/>
  <c r="L52" i="4" l="1"/>
  <c r="L53" i="4"/>
  <c r="B96" i="7"/>
  <c r="B97" i="7"/>
  <c r="B98" i="7"/>
  <c r="B99" i="7"/>
  <c r="B61" i="7"/>
  <c r="B63" i="7"/>
  <c r="B64" i="7"/>
  <c r="B65" i="7"/>
  <c r="B66" i="7"/>
  <c r="B67" i="7"/>
  <c r="B68" i="7"/>
  <c r="B71" i="7"/>
  <c r="B72" i="7"/>
  <c r="B73" i="7"/>
  <c r="B74" i="7"/>
  <c r="B75" i="7"/>
  <c r="B47" i="7"/>
  <c r="B48" i="7"/>
  <c r="B49" i="7"/>
  <c r="B50" i="7"/>
  <c r="B51" i="7"/>
  <c r="B52" i="7"/>
  <c r="B53" i="7"/>
  <c r="B54" i="7"/>
  <c r="B55" i="7"/>
  <c r="B56" i="7"/>
  <c r="B58" i="7"/>
  <c r="B59" i="7"/>
  <c r="B60" i="7"/>
  <c r="B35" i="7"/>
  <c r="B36" i="7"/>
  <c r="B37" i="7"/>
  <c r="B38" i="7"/>
  <c r="B39" i="7"/>
  <c r="B41" i="7"/>
  <c r="B42" i="7"/>
  <c r="B43" i="7"/>
  <c r="B44" i="7"/>
  <c r="B45" i="7"/>
  <c r="B46" i="7"/>
  <c r="B27" i="7"/>
  <c r="B28" i="7"/>
  <c r="B29" i="7"/>
  <c r="B30" i="7"/>
  <c r="B31" i="7"/>
  <c r="B32" i="7"/>
  <c r="B33" i="7"/>
  <c r="B34" i="7"/>
  <c r="B11" i="7"/>
  <c r="B12" i="7"/>
  <c r="B13" i="7"/>
  <c r="B14" i="7"/>
  <c r="B15" i="7"/>
  <c r="B16" i="7"/>
  <c r="B17" i="7"/>
  <c r="B18" i="7"/>
  <c r="B19" i="7"/>
  <c r="B20" i="7"/>
  <c r="B21" i="7"/>
  <c r="B22" i="7"/>
  <c r="B3" i="7"/>
  <c r="B4" i="7"/>
  <c r="B5" i="7"/>
  <c r="B6" i="7"/>
  <c r="B7" i="7"/>
  <c r="B8" i="7"/>
  <c r="B9" i="7"/>
  <c r="B10" i="7"/>
  <c r="B2" i="7"/>
  <c r="H56" i="7"/>
  <c r="H57" i="7"/>
  <c r="H58" i="7"/>
  <c r="H60" i="7"/>
  <c r="H61" i="7"/>
  <c r="H63" i="7"/>
  <c r="H64" i="7"/>
  <c r="H65" i="7"/>
  <c r="H70" i="7"/>
  <c r="H71" i="7"/>
  <c r="H72" i="7"/>
  <c r="H73" i="7"/>
  <c r="H74" i="7"/>
  <c r="H75" i="7"/>
  <c r="H81" i="7"/>
  <c r="H83" i="7"/>
  <c r="H84" i="7"/>
  <c r="H85" i="7"/>
  <c r="H86" i="7"/>
  <c r="H89" i="7"/>
  <c r="H90" i="7"/>
  <c r="H91" i="7"/>
  <c r="H92" i="7"/>
  <c r="H93" i="7"/>
  <c r="H94" i="7"/>
  <c r="H95" i="7"/>
  <c r="H97" i="7"/>
  <c r="H98" i="7"/>
  <c r="H99" i="7"/>
  <c r="H100" i="7"/>
  <c r="H101" i="7"/>
  <c r="H102" i="7"/>
  <c r="H103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29" i="7"/>
  <c r="H30" i="7"/>
  <c r="H2" i="7"/>
  <c r="H3" i="7"/>
  <c r="H4" i="7"/>
  <c r="H5" i="7"/>
  <c r="H6" i="7"/>
  <c r="H7" i="7"/>
  <c r="H1" i="7"/>
  <c r="K52" i="4"/>
  <c r="X55" i="7" l="1"/>
  <c r="V55" i="7"/>
  <c r="S106" i="4"/>
  <c r="J42" i="7" l="1"/>
  <c r="K76" i="4" l="1"/>
  <c r="S101" i="4"/>
  <c r="X50" i="7"/>
  <c r="V50" i="7" l="1"/>
  <c r="L133" i="4" l="1"/>
  <c r="M133" i="4"/>
  <c r="W8" i="4"/>
  <c r="W7" i="4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4" i="4"/>
  <c r="C65" i="4"/>
  <c r="C66" i="4"/>
  <c r="C67" i="4"/>
  <c r="C68" i="4"/>
  <c r="C69" i="4"/>
  <c r="C72" i="4"/>
  <c r="C73" i="4"/>
  <c r="C74" i="4"/>
  <c r="C75" i="4"/>
  <c r="C81" i="4"/>
  <c r="C82" i="4"/>
  <c r="C83" i="4"/>
  <c r="C84" i="4"/>
  <c r="C88" i="4"/>
  <c r="C89" i="4"/>
  <c r="C90" i="4"/>
  <c r="C93" i="4"/>
  <c r="C94" i="4"/>
  <c r="C95" i="4"/>
  <c r="C96" i="4"/>
  <c r="C97" i="4"/>
  <c r="C98" i="4"/>
  <c r="C99" i="4"/>
  <c r="L81" i="4"/>
  <c r="L86" i="4"/>
  <c r="L88" i="4"/>
  <c r="L89" i="4"/>
  <c r="L90" i="4"/>
  <c r="L91" i="4"/>
  <c r="L92" i="4"/>
  <c r="L93" i="4"/>
  <c r="L2" i="4" l="1"/>
  <c r="L3" i="4"/>
  <c r="L4" i="4"/>
  <c r="L5" i="4"/>
  <c r="L6" i="4"/>
  <c r="L7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4" i="4"/>
  <c r="L55" i="4"/>
  <c r="L56" i="4"/>
  <c r="L57" i="4"/>
  <c r="L61" i="4"/>
  <c r="L64" i="4"/>
  <c r="D19" i="7" l="1"/>
  <c r="D18" i="7"/>
  <c r="J70" i="7"/>
  <c r="D13" i="7"/>
  <c r="D14" i="7"/>
  <c r="D15" i="7"/>
  <c r="D16" i="7"/>
  <c r="D17" i="7"/>
  <c r="K92" i="4" l="1"/>
  <c r="K93" i="4"/>
  <c r="W51" i="4" l="1"/>
  <c r="W49" i="4"/>
  <c r="W50" i="4"/>
  <c r="S43" i="4" l="1"/>
  <c r="K71" i="4" l="1"/>
  <c r="K42" i="4" l="1"/>
  <c r="B26" i="4" l="1"/>
  <c r="D26" i="7"/>
  <c r="S28" i="5" l="1"/>
  <c r="S29" i="5"/>
  <c r="K34" i="4" l="1"/>
  <c r="J34" i="7"/>
  <c r="R8" i="7" l="1"/>
  <c r="Q34" i="7"/>
  <c r="Q35" i="7"/>
  <c r="Q36" i="7"/>
  <c r="Q38" i="7"/>
  <c r="Q39" i="7"/>
  <c r="Q40" i="7"/>
  <c r="Q41" i="7"/>
  <c r="Q42" i="7"/>
  <c r="Q43" i="7"/>
  <c r="Q44" i="7"/>
  <c r="R37" i="5" l="1"/>
  <c r="D105" i="4"/>
  <c r="S112" i="4" l="1"/>
  <c r="K47" i="4" l="1"/>
  <c r="J28" i="7" l="1"/>
  <c r="B66" i="4"/>
  <c r="D66" i="7"/>
  <c r="J55" i="7" l="1"/>
  <c r="K55" i="4"/>
  <c r="Q46" i="7" l="1"/>
  <c r="Q45" i="7"/>
  <c r="S21" i="5" l="1"/>
  <c r="S22" i="5"/>
  <c r="S23" i="5"/>
  <c r="S24" i="5"/>
  <c r="S20" i="5"/>
  <c r="Q21" i="5"/>
  <c r="Q22" i="5"/>
  <c r="Q23" i="5"/>
  <c r="Q24" i="5"/>
  <c r="Q20" i="5"/>
  <c r="B68" i="4"/>
  <c r="B69" i="4"/>
  <c r="X79" i="7"/>
  <c r="X63" i="7"/>
  <c r="X32" i="7"/>
  <c r="X14" i="7"/>
  <c r="X23" i="7" l="1"/>
  <c r="X80" i="7"/>
  <c r="E29" i="5" l="1"/>
  <c r="E30" i="5"/>
  <c r="J107" i="4" l="1"/>
  <c r="J108" i="4"/>
  <c r="X11" i="7" l="1"/>
  <c r="X37" i="7"/>
  <c r="X35" i="7"/>
  <c r="X19" i="7"/>
  <c r="X10" i="7"/>
  <c r="X9" i="7"/>
  <c r="X17" i="7"/>
  <c r="AC85" i="7"/>
  <c r="AC86" i="7"/>
  <c r="AC87" i="7"/>
  <c r="AC88" i="7"/>
  <c r="AC89" i="7"/>
  <c r="AC90" i="7"/>
  <c r="AC91" i="7"/>
  <c r="AC92" i="7"/>
  <c r="AC93" i="7"/>
  <c r="AC94" i="7"/>
  <c r="AC95" i="7"/>
  <c r="AC96" i="7"/>
  <c r="AC97" i="7"/>
  <c r="AC84" i="7"/>
  <c r="AC81" i="7"/>
  <c r="AD81" i="7" s="1"/>
  <c r="AC82" i="7"/>
  <c r="AD82" i="7" s="1"/>
  <c r="AB97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84" i="7"/>
  <c r="AB81" i="7"/>
  <c r="AB82" i="7"/>
  <c r="AB30" i="7"/>
  <c r="AD26" i="7"/>
  <c r="AD25" i="7"/>
  <c r="D25" i="5"/>
  <c r="AD2" i="7" l="1"/>
  <c r="W31" i="4" l="1"/>
  <c r="W32" i="4"/>
  <c r="W33" i="4"/>
  <c r="W34" i="4"/>
  <c r="W35" i="4"/>
  <c r="W36" i="4"/>
  <c r="W37" i="4"/>
  <c r="W38" i="4"/>
  <c r="W40" i="4"/>
  <c r="W46" i="4"/>
  <c r="W47" i="4"/>
  <c r="W48" i="4"/>
  <c r="W30" i="4"/>
  <c r="X30" i="4" s="1"/>
  <c r="W2" i="4"/>
  <c r="W5" i="4"/>
  <c r="W6" i="4"/>
  <c r="W10" i="4"/>
  <c r="W11" i="4"/>
  <c r="W12" i="4"/>
  <c r="W14" i="4"/>
  <c r="W19" i="4"/>
  <c r="W20" i="4"/>
  <c r="W21" i="4"/>
  <c r="W22" i="4"/>
  <c r="W23" i="4"/>
  <c r="W24" i="4"/>
  <c r="W1" i="4"/>
  <c r="U47" i="4" l="1"/>
  <c r="X47" i="4" s="1"/>
  <c r="U48" i="4"/>
  <c r="X48" i="4" s="1"/>
  <c r="U49" i="4"/>
  <c r="X49" i="4" s="1"/>
  <c r="S48" i="4"/>
  <c r="X22" i="4"/>
  <c r="S22" i="4"/>
  <c r="S77" i="4" l="1"/>
  <c r="AD15" i="7" l="1"/>
  <c r="X26" i="7" l="1"/>
  <c r="V2" i="7"/>
  <c r="V3" i="7"/>
  <c r="V4" i="7"/>
  <c r="V5" i="7"/>
  <c r="V6" i="7"/>
  <c r="V8" i="7"/>
  <c r="V9" i="7"/>
  <c r="V10" i="7"/>
  <c r="V11" i="7"/>
  <c r="V13" i="7"/>
  <c r="V15" i="7"/>
  <c r="V16" i="7"/>
  <c r="V17" i="7"/>
  <c r="V18" i="7"/>
  <c r="V19" i="7"/>
  <c r="V20" i="7"/>
  <c r="V21" i="7"/>
  <c r="V22" i="7"/>
  <c r="V24" i="7"/>
  <c r="V25" i="7"/>
  <c r="V26" i="7"/>
  <c r="V27" i="7"/>
  <c r="V28" i="7"/>
  <c r="V33" i="7"/>
  <c r="V34" i="7"/>
  <c r="V35" i="7"/>
  <c r="V37" i="7"/>
  <c r="V38" i="7"/>
  <c r="V40" i="7"/>
  <c r="V41" i="7"/>
  <c r="V42" i="7"/>
  <c r="V43" i="7"/>
  <c r="V46" i="7"/>
  <c r="V47" i="7"/>
  <c r="V48" i="7"/>
  <c r="V49" i="7"/>
  <c r="V51" i="7"/>
  <c r="V52" i="7"/>
  <c r="V53" i="7"/>
  <c r="V54" i="7"/>
  <c r="V56" i="7"/>
  <c r="V57" i="7"/>
  <c r="V58" i="7"/>
  <c r="V59" i="7"/>
  <c r="V60" i="7"/>
  <c r="V61" i="7"/>
  <c r="V63" i="7"/>
  <c r="V65" i="7"/>
  <c r="V66" i="7"/>
  <c r="V67" i="7"/>
  <c r="V68" i="7"/>
  <c r="V69" i="7"/>
  <c r="V70" i="7"/>
  <c r="V71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C2" i="4" l="1"/>
  <c r="X13" i="7"/>
  <c r="P93" i="4"/>
  <c r="J92" i="7"/>
  <c r="P92" i="4" s="1"/>
  <c r="J91" i="7"/>
  <c r="P91" i="4" s="1"/>
  <c r="J86" i="7"/>
  <c r="P80" i="4"/>
  <c r="P79" i="4"/>
  <c r="J77" i="7"/>
  <c r="J67" i="7"/>
  <c r="J58" i="7"/>
  <c r="J49" i="7"/>
  <c r="J48" i="7"/>
  <c r="J90" i="7"/>
  <c r="P90" i="4" s="1"/>
  <c r="J85" i="7"/>
  <c r="J75" i="7"/>
  <c r="J65" i="7"/>
  <c r="J56" i="7"/>
  <c r="J46" i="7"/>
  <c r="J84" i="7"/>
  <c r="J74" i="7"/>
  <c r="J73" i="7"/>
  <c r="J64" i="7"/>
  <c r="J54" i="7"/>
  <c r="J45" i="7"/>
  <c r="J44" i="7"/>
  <c r="J36" i="7"/>
  <c r="J26" i="7"/>
  <c r="J18" i="7"/>
  <c r="J72" i="7"/>
  <c r="J63" i="7"/>
  <c r="J53" i="7"/>
  <c r="J43" i="7"/>
  <c r="J35" i="7"/>
  <c r="J25" i="7"/>
  <c r="J81" i="7"/>
  <c r="J61" i="7"/>
  <c r="J51" i="7"/>
  <c r="J41" i="7"/>
  <c r="J33" i="7"/>
  <c r="J24" i="7"/>
  <c r="J15" i="7"/>
  <c r="J39" i="7"/>
  <c r="J31" i="7"/>
  <c r="J22" i="7"/>
  <c r="J38" i="7"/>
  <c r="J37" i="7"/>
  <c r="J30" i="7"/>
  <c r="J29" i="7"/>
  <c r="J21" i="7"/>
  <c r="J20" i="7"/>
  <c r="D49" i="7"/>
  <c r="D42" i="7"/>
  <c r="D41" i="7"/>
  <c r="D30" i="7"/>
  <c r="D29" i="7"/>
  <c r="D22" i="7"/>
  <c r="D21" i="7"/>
  <c r="D50" i="7"/>
  <c r="Q13" i="7" l="1"/>
  <c r="Q14" i="7"/>
  <c r="Q15" i="7"/>
  <c r="Q16" i="7"/>
  <c r="Q17" i="7"/>
  <c r="Q18" i="7"/>
  <c r="Q19" i="7"/>
  <c r="K28" i="5"/>
  <c r="K44" i="4" l="1"/>
  <c r="K45" i="4"/>
  <c r="K46" i="4"/>
  <c r="B93" i="4" l="1"/>
  <c r="B95" i="4"/>
  <c r="B96" i="4"/>
  <c r="B97" i="4"/>
  <c r="B98" i="4"/>
  <c r="B99" i="4"/>
  <c r="S94" i="4" l="1"/>
  <c r="L21" i="1"/>
  <c r="L22" i="1"/>
  <c r="L23" i="1"/>
  <c r="B51" i="4"/>
  <c r="L41" i="1"/>
  <c r="L42" i="1"/>
  <c r="L43" i="1"/>
  <c r="L44" i="1"/>
  <c r="L45" i="1"/>
  <c r="L46" i="1"/>
  <c r="L47" i="1"/>
  <c r="L38" i="1" l="1"/>
  <c r="L39" i="1"/>
  <c r="J52" i="1"/>
  <c r="X24" i="7"/>
  <c r="X51" i="7"/>
  <c r="S102" i="4"/>
  <c r="S30" i="4"/>
  <c r="K3" i="4" l="1"/>
  <c r="K4" i="4"/>
  <c r="K5" i="4"/>
  <c r="K6" i="4"/>
  <c r="K7" i="4"/>
  <c r="D56" i="7"/>
  <c r="D52" i="7"/>
  <c r="D20" i="7"/>
  <c r="D23" i="7"/>
  <c r="D27" i="7"/>
  <c r="D28" i="7"/>
  <c r="D31" i="7"/>
  <c r="D32" i="7"/>
  <c r="D33" i="7"/>
  <c r="D36" i="7"/>
  <c r="D37" i="7"/>
  <c r="D38" i="7"/>
  <c r="D39" i="7"/>
  <c r="D43" i="7"/>
  <c r="D45" i="7"/>
  <c r="D46" i="7"/>
  <c r="D47" i="7"/>
  <c r="D48" i="7"/>
  <c r="D53" i="7"/>
  <c r="D54" i="7"/>
  <c r="D55" i="7"/>
  <c r="D57" i="7"/>
  <c r="D58" i="7"/>
  <c r="D59" i="7"/>
  <c r="D61" i="7"/>
  <c r="D63" i="7"/>
  <c r="D64" i="7"/>
  <c r="D65" i="7"/>
  <c r="D67" i="7"/>
  <c r="D69" i="7"/>
  <c r="D71" i="7"/>
  <c r="D72" i="7"/>
  <c r="D73" i="7"/>
  <c r="D74" i="7"/>
  <c r="D75" i="7"/>
  <c r="D78" i="7"/>
  <c r="D79" i="7"/>
  <c r="D80" i="7"/>
  <c r="D81" i="7"/>
  <c r="D82" i="7"/>
  <c r="D87" i="7"/>
  <c r="D88" i="7"/>
  <c r="D89" i="7"/>
  <c r="D90" i="7"/>
  <c r="D91" i="7"/>
  <c r="D93" i="7"/>
  <c r="D94" i="7"/>
  <c r="D96" i="7"/>
  <c r="D98" i="7"/>
  <c r="R14" i="7" l="1"/>
  <c r="R15" i="7"/>
  <c r="R16" i="7"/>
  <c r="R17" i="7"/>
  <c r="R18" i="7"/>
  <c r="R19" i="7"/>
  <c r="R13" i="7"/>
  <c r="R25" i="7"/>
  <c r="R26" i="7"/>
  <c r="R27" i="7"/>
  <c r="R28" i="7"/>
  <c r="R29" i="7"/>
  <c r="R30" i="7"/>
  <c r="R31" i="7"/>
  <c r="R32" i="7"/>
  <c r="R33" i="7"/>
  <c r="R34" i="7"/>
  <c r="R35" i="7"/>
  <c r="R36" i="7"/>
  <c r="R38" i="7"/>
  <c r="R39" i="7"/>
  <c r="R40" i="7"/>
  <c r="R41" i="7"/>
  <c r="R42" i="7"/>
  <c r="R43" i="7"/>
  <c r="R44" i="7"/>
  <c r="R24" i="7"/>
  <c r="R3" i="7"/>
  <c r="R4" i="7"/>
  <c r="R5" i="7"/>
  <c r="R6" i="7"/>
  <c r="R7" i="7"/>
  <c r="R9" i="7"/>
  <c r="R10" i="7"/>
  <c r="R11" i="7"/>
  <c r="R12" i="7"/>
  <c r="R2" i="7"/>
  <c r="K74" i="4" l="1"/>
  <c r="X75" i="7" l="1"/>
  <c r="X74" i="7"/>
  <c r="X67" i="7"/>
  <c r="X61" i="7"/>
  <c r="X57" i="7"/>
  <c r="X53" i="7"/>
  <c r="X18" i="7"/>
  <c r="S69" i="4" l="1"/>
  <c r="S70" i="4"/>
  <c r="S71" i="4"/>
  <c r="M27" i="5" l="1"/>
  <c r="M29" i="5"/>
  <c r="M30" i="5"/>
  <c r="M31" i="5"/>
  <c r="M26" i="5"/>
  <c r="X76" i="7" l="1"/>
  <c r="X84" i="7"/>
  <c r="X83" i="7"/>
  <c r="X82" i="7"/>
  <c r="X81" i="7"/>
  <c r="X78" i="7"/>
  <c r="X77" i="7"/>
  <c r="X85" i="7"/>
  <c r="X71" i="7"/>
  <c r="X70" i="7"/>
  <c r="X69" i="7"/>
  <c r="X65" i="7"/>
  <c r="X59" i="7"/>
  <c r="X54" i="7"/>
  <c r="X45" i="7"/>
  <c r="X38" i="7"/>
  <c r="X8" i="7"/>
  <c r="X42" i="7" l="1"/>
  <c r="AD20" i="7"/>
  <c r="X16" i="7"/>
  <c r="X15" i="7"/>
  <c r="X22" i="7"/>
  <c r="X31" i="7"/>
  <c r="X41" i="7"/>
  <c r="X40" i="7"/>
  <c r="X49" i="7"/>
  <c r="X88" i="7"/>
  <c r="X87" i="7"/>
  <c r="X86" i="7"/>
  <c r="X66" i="7"/>
  <c r="X60" i="7"/>
  <c r="X56" i="7"/>
  <c r="X52" i="7"/>
  <c r="AD6" i="7" l="1"/>
  <c r="AD5" i="7"/>
  <c r="AD3" i="7"/>
  <c r="J103" i="7"/>
  <c r="J102" i="7"/>
  <c r="J101" i="7"/>
  <c r="J100" i="7"/>
  <c r="J99" i="7"/>
  <c r="J98" i="7"/>
  <c r="J97" i="7"/>
  <c r="B42" i="4" l="1"/>
  <c r="B44" i="4"/>
  <c r="R3" i="5" l="1"/>
  <c r="K50" i="4" l="1"/>
  <c r="B54" i="4" l="1"/>
  <c r="B55" i="4"/>
  <c r="B56" i="4"/>
  <c r="K38" i="4" l="1"/>
  <c r="K39" i="4"/>
  <c r="K40" i="4"/>
  <c r="K41" i="4"/>
  <c r="B3" i="4"/>
  <c r="B22" i="4" l="1"/>
  <c r="U33" i="4" l="1"/>
  <c r="X33" i="4" s="1"/>
  <c r="U34" i="4"/>
  <c r="X34" i="4" s="1"/>
  <c r="U35" i="4"/>
  <c r="X35" i="4" s="1"/>
  <c r="U36" i="4"/>
  <c r="X36" i="4" s="1"/>
  <c r="U37" i="4"/>
  <c r="X37" i="4" s="1"/>
  <c r="U38" i="4"/>
  <c r="X38" i="4" s="1"/>
  <c r="U40" i="4"/>
  <c r="X40" i="4" s="1"/>
  <c r="U41" i="4"/>
  <c r="X41" i="4" s="1"/>
  <c r="U44" i="4"/>
  <c r="X44" i="4" s="1"/>
  <c r="U45" i="4"/>
  <c r="X45" i="4" s="1"/>
  <c r="U46" i="4"/>
  <c r="X46" i="4" s="1"/>
  <c r="U50" i="4"/>
  <c r="X50" i="4" s="1"/>
  <c r="U51" i="4"/>
  <c r="X51" i="4" s="1"/>
  <c r="U31" i="4"/>
  <c r="X31" i="4" s="1"/>
  <c r="U2" i="4"/>
  <c r="X2" i="4" s="1"/>
  <c r="U3" i="4"/>
  <c r="X3" i="4" s="1"/>
  <c r="U4" i="4"/>
  <c r="X4" i="4" s="1"/>
  <c r="U5" i="4"/>
  <c r="X5" i="4" s="1"/>
  <c r="U6" i="4"/>
  <c r="X6" i="4" s="1"/>
  <c r="U7" i="4"/>
  <c r="X7" i="4" s="1"/>
  <c r="U8" i="4"/>
  <c r="X8" i="4" s="1"/>
  <c r="U9" i="4"/>
  <c r="X9" i="4" s="1"/>
  <c r="U10" i="4"/>
  <c r="X10" i="4" s="1"/>
  <c r="U11" i="4"/>
  <c r="X11" i="4" s="1"/>
  <c r="U12" i="4"/>
  <c r="X12" i="4" s="1"/>
  <c r="U14" i="4"/>
  <c r="X14" i="4" s="1"/>
  <c r="X19" i="4"/>
  <c r="X20" i="4"/>
  <c r="X21" i="4"/>
  <c r="X23" i="4"/>
  <c r="X24" i="4"/>
  <c r="U25" i="4"/>
  <c r="X25" i="4" s="1"/>
  <c r="K32" i="4" l="1"/>
  <c r="L97" i="4" l="1"/>
  <c r="L98" i="4"/>
  <c r="L99" i="4"/>
  <c r="L100" i="4"/>
  <c r="L101" i="4"/>
  <c r="L102" i="4"/>
  <c r="L103" i="4"/>
  <c r="K102" i="4"/>
  <c r="K99" i="4"/>
  <c r="E27" i="5"/>
  <c r="D100" i="4"/>
  <c r="D101" i="4"/>
  <c r="D102" i="4"/>
  <c r="D103" i="4"/>
  <c r="S79" i="4" l="1"/>
  <c r="B29" i="4" l="1"/>
  <c r="B20" i="4"/>
  <c r="B21" i="4"/>
  <c r="S20" i="4"/>
  <c r="V20" i="4"/>
  <c r="U114" i="4" l="1"/>
  <c r="U116" i="4"/>
  <c r="U117" i="4"/>
  <c r="U118" i="4"/>
  <c r="U119" i="4"/>
  <c r="U120" i="4"/>
  <c r="U121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L105" i="4"/>
  <c r="L106" i="4"/>
  <c r="L107" i="4"/>
  <c r="L108" i="4"/>
  <c r="L109" i="4"/>
  <c r="L110" i="4"/>
  <c r="L111" i="4"/>
  <c r="L112" i="4"/>
  <c r="L94" i="4"/>
  <c r="L95" i="4"/>
  <c r="J105" i="4" l="1"/>
  <c r="J106" i="4"/>
  <c r="J104" i="4"/>
  <c r="K112" i="4" l="1"/>
  <c r="S119" i="4"/>
  <c r="K57" i="4" l="1"/>
  <c r="S40" i="4" l="1"/>
  <c r="S54" i="4" l="1"/>
  <c r="S55" i="4"/>
  <c r="S56" i="4"/>
  <c r="S57" i="4"/>
  <c r="S59" i="4"/>
  <c r="S60" i="4"/>
  <c r="S61" i="4"/>
  <c r="S62" i="4"/>
  <c r="S64" i="4"/>
  <c r="S67" i="4"/>
  <c r="S68" i="4"/>
  <c r="S72" i="4"/>
  <c r="S73" i="4"/>
  <c r="S75" i="4"/>
  <c r="S76" i="4"/>
  <c r="S78" i="4"/>
  <c r="S92" i="4"/>
  <c r="S93" i="4"/>
  <c r="S96" i="4"/>
  <c r="S97" i="4"/>
  <c r="S98" i="4"/>
  <c r="S99" i="4"/>
  <c r="S100" i="4"/>
  <c r="S103" i="4"/>
  <c r="S104" i="4"/>
  <c r="S105" i="4"/>
  <c r="S107" i="4"/>
  <c r="S108" i="4"/>
  <c r="S109" i="4"/>
  <c r="S110" i="4"/>
  <c r="S111" i="4"/>
  <c r="S114" i="4"/>
  <c r="S116" i="4"/>
  <c r="S117" i="4"/>
  <c r="S118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E37" i="5" l="1"/>
  <c r="E19" i="5"/>
  <c r="E6" i="5"/>
  <c r="L115" i="4" l="1"/>
  <c r="L116" i="4"/>
  <c r="L117" i="4"/>
  <c r="L118" i="4"/>
  <c r="L119" i="4"/>
  <c r="L120" i="4"/>
  <c r="C123" i="4"/>
  <c r="C124" i="4"/>
  <c r="C125" i="4"/>
  <c r="C126" i="4"/>
  <c r="C127" i="4"/>
  <c r="C122" i="4"/>
  <c r="S32" i="5" l="1"/>
  <c r="Q32" i="5"/>
  <c r="R38" i="5" l="1"/>
  <c r="C101" i="4" l="1"/>
  <c r="C102" i="4"/>
  <c r="C103" i="4"/>
  <c r="C104" i="4"/>
  <c r="C105" i="4"/>
  <c r="C106" i="4"/>
  <c r="C107" i="4"/>
  <c r="C108" i="4"/>
  <c r="C109" i="4"/>
  <c r="C110" i="4"/>
  <c r="C111" i="4"/>
  <c r="C116" i="4"/>
  <c r="C117" i="4"/>
  <c r="C118" i="4"/>
  <c r="C119" i="4"/>
  <c r="C120" i="4"/>
  <c r="L124" i="4" l="1"/>
  <c r="L125" i="4"/>
  <c r="L126" i="4"/>
  <c r="L127" i="4"/>
  <c r="L128" i="4"/>
  <c r="L129" i="4"/>
  <c r="L130" i="4"/>
  <c r="L131" i="4"/>
  <c r="L132" i="4"/>
  <c r="M124" i="4"/>
  <c r="M125" i="4"/>
  <c r="M126" i="4"/>
  <c r="M127" i="4"/>
  <c r="M128" i="4"/>
  <c r="M130" i="4"/>
  <c r="M131" i="4"/>
  <c r="M132" i="4"/>
  <c r="D104" i="4" l="1"/>
  <c r="D106" i="4"/>
  <c r="D107" i="4"/>
  <c r="D108" i="4"/>
  <c r="D109" i="4"/>
  <c r="D110" i="4"/>
  <c r="D111" i="4"/>
  <c r="D112" i="4"/>
  <c r="D115" i="4"/>
  <c r="D116" i="4"/>
  <c r="D117" i="4"/>
  <c r="D118" i="4"/>
  <c r="D119" i="4"/>
  <c r="D120" i="4"/>
  <c r="S142" i="4" l="1"/>
  <c r="U32" i="4" l="1"/>
  <c r="X32" i="4" s="1"/>
  <c r="K105" i="4" l="1"/>
  <c r="K107" i="4"/>
  <c r="K108" i="4"/>
  <c r="K109" i="4"/>
  <c r="K110" i="4"/>
  <c r="K111" i="4"/>
  <c r="F74" i="1" l="1"/>
  <c r="F75" i="1"/>
  <c r="F76" i="1"/>
  <c r="F66" i="1"/>
  <c r="F67" i="1"/>
  <c r="F68" i="1"/>
  <c r="F69" i="1"/>
  <c r="F70" i="1"/>
  <c r="F71" i="1"/>
  <c r="F72" i="1"/>
  <c r="L104" i="4" l="1"/>
  <c r="M4" i="5" l="1"/>
  <c r="M5" i="5"/>
  <c r="M6" i="5"/>
  <c r="M7" i="5"/>
  <c r="M8" i="5"/>
  <c r="M9" i="5"/>
  <c r="M10" i="5"/>
  <c r="M11" i="5"/>
  <c r="M12" i="5"/>
  <c r="M13" i="5"/>
  <c r="M14" i="5"/>
  <c r="M15" i="5"/>
  <c r="Q3" i="5" l="1"/>
  <c r="F73" i="1" l="1"/>
  <c r="F77" i="1"/>
  <c r="F78" i="1"/>
  <c r="M3" i="5" l="1"/>
  <c r="L12" i="5" l="1"/>
  <c r="L3" i="5" l="1"/>
  <c r="L4" i="5"/>
  <c r="L5" i="5"/>
  <c r="L6" i="5"/>
  <c r="L7" i="5"/>
  <c r="L8" i="5"/>
  <c r="L9" i="5"/>
  <c r="L10" i="5"/>
  <c r="L11" i="5"/>
  <c r="L13" i="5"/>
  <c r="L14" i="5"/>
  <c r="L15" i="5"/>
  <c r="F65" i="1"/>
  <c r="L2" i="5" s="1"/>
  <c r="C100" i="4" l="1"/>
  <c r="B100" i="4"/>
  <c r="B101" i="4"/>
  <c r="K11" i="5" l="1"/>
  <c r="I11" i="5"/>
  <c r="B63" i="4" l="1"/>
  <c r="B116" i="4" l="1"/>
  <c r="B117" i="4"/>
  <c r="B118" i="4"/>
  <c r="B119" i="4"/>
  <c r="B120" i="4"/>
  <c r="B112" i="4"/>
  <c r="B114" i="4"/>
  <c r="B115" i="4"/>
  <c r="B15" i="4" l="1"/>
  <c r="Q29" i="5"/>
  <c r="Q30" i="5"/>
  <c r="Q31" i="5"/>
  <c r="Q33" i="5"/>
  <c r="Q28" i="5"/>
  <c r="S30" i="5"/>
  <c r="S31" i="5"/>
  <c r="S33" i="5"/>
  <c r="B86" i="4"/>
  <c r="B87" i="4"/>
  <c r="B88" i="4"/>
  <c r="K83" i="4"/>
  <c r="K81" i="4"/>
  <c r="K10" i="5" l="1"/>
  <c r="I10" i="5"/>
  <c r="U1" i="4" l="1"/>
  <c r="X1" i="4" s="1"/>
  <c r="V36" i="4" l="1"/>
  <c r="S36" i="4"/>
  <c r="K6" i="5" l="1"/>
  <c r="B102" i="4" l="1"/>
  <c r="V10" i="4" l="1"/>
  <c r="S10" i="4"/>
  <c r="I33" i="5" l="1"/>
  <c r="K33" i="5"/>
  <c r="L33" i="5"/>
  <c r="D29" i="5" l="1"/>
  <c r="B37" i="4" l="1"/>
  <c r="B38" i="4"/>
  <c r="B39" i="4"/>
  <c r="B104" i="4" l="1"/>
  <c r="M46" i="5" l="1"/>
  <c r="M2" i="5" l="1"/>
  <c r="K3" i="5"/>
  <c r="K4" i="5"/>
  <c r="K5" i="5"/>
  <c r="K7" i="5"/>
  <c r="K8" i="5"/>
  <c r="K9" i="5"/>
  <c r="K13" i="5"/>
  <c r="K2" i="5"/>
  <c r="I3" i="5"/>
  <c r="I4" i="5"/>
  <c r="I5" i="5"/>
  <c r="I6" i="5"/>
  <c r="I7" i="5"/>
  <c r="I8" i="5"/>
  <c r="I9" i="5"/>
  <c r="I13" i="5"/>
  <c r="I2" i="5"/>
  <c r="K49" i="4" l="1"/>
  <c r="B84" i="4" l="1"/>
  <c r="K51" i="4" l="1"/>
  <c r="K53" i="4"/>
  <c r="B23" i="4" l="1"/>
  <c r="B27" i="4"/>
  <c r="B28" i="4"/>
  <c r="K38" i="1" l="1"/>
  <c r="S37" i="4" l="1"/>
  <c r="S38" i="4"/>
  <c r="B65" i="4" l="1"/>
  <c r="B67" i="4"/>
  <c r="B71" i="4"/>
  <c r="B72" i="4"/>
  <c r="B73" i="4"/>
  <c r="B74" i="4"/>
  <c r="B75" i="4"/>
  <c r="B77" i="4"/>
  <c r="B80" i="4"/>
  <c r="K86" i="4"/>
  <c r="K72" i="4"/>
  <c r="K73" i="4"/>
  <c r="K75" i="4"/>
  <c r="K77" i="4"/>
  <c r="K56" i="4"/>
  <c r="K58" i="4"/>
  <c r="K60" i="4"/>
  <c r="K61" i="4"/>
  <c r="K63" i="4"/>
  <c r="K64" i="4"/>
  <c r="K65" i="4"/>
  <c r="B91" i="4" l="1"/>
  <c r="B105" i="4" l="1"/>
  <c r="B106" i="4"/>
  <c r="B107" i="4"/>
  <c r="B108" i="4"/>
  <c r="B109" i="4"/>
  <c r="B110" i="4"/>
  <c r="B111" i="4"/>
  <c r="B103" i="4"/>
  <c r="B6" i="4" l="1"/>
  <c r="B7" i="4"/>
  <c r="L114" i="4" l="1"/>
  <c r="K26" i="5" l="1"/>
  <c r="R1" i="4" l="1"/>
  <c r="S2" i="4" l="1"/>
  <c r="S3" i="4"/>
  <c r="S4" i="4"/>
  <c r="S5" i="4"/>
  <c r="S6" i="4"/>
  <c r="S7" i="4"/>
  <c r="S8" i="4"/>
  <c r="S9" i="4"/>
  <c r="S11" i="4"/>
  <c r="S12" i="4"/>
  <c r="S14" i="4"/>
  <c r="S15" i="4"/>
  <c r="S18" i="4"/>
  <c r="S19" i="4"/>
  <c r="S21" i="4"/>
  <c r="S23" i="4"/>
  <c r="S24" i="4"/>
  <c r="S25" i="4"/>
  <c r="S31" i="4"/>
  <c r="S32" i="4"/>
  <c r="S33" i="4"/>
  <c r="S34" i="4"/>
  <c r="S35" i="4"/>
  <c r="S41" i="4"/>
  <c r="S44" i="4"/>
  <c r="S45" i="4"/>
  <c r="S46" i="4"/>
  <c r="S47" i="4"/>
  <c r="S49" i="4"/>
  <c r="S50" i="4"/>
  <c r="S51" i="4"/>
  <c r="V1" i="4"/>
  <c r="S1" i="4"/>
  <c r="L27" i="5" l="1"/>
  <c r="L28" i="5"/>
  <c r="L29" i="5"/>
  <c r="L30" i="5"/>
  <c r="L31" i="5"/>
  <c r="L26" i="5"/>
  <c r="K27" i="5"/>
  <c r="K29" i="5"/>
  <c r="K30" i="5"/>
  <c r="K31" i="5"/>
  <c r="I27" i="5"/>
  <c r="I28" i="5"/>
  <c r="I29" i="5"/>
  <c r="I30" i="5"/>
  <c r="I31" i="5"/>
  <c r="I26" i="5"/>
  <c r="C41" i="5" l="1"/>
  <c r="E41" i="5"/>
  <c r="F41" i="5"/>
  <c r="B41" i="5"/>
  <c r="K42" i="1"/>
  <c r="D41" i="5" s="1"/>
  <c r="C37" i="5" l="1"/>
  <c r="C38" i="5"/>
  <c r="C39" i="5"/>
  <c r="C42" i="5"/>
  <c r="C43" i="5"/>
  <c r="C44" i="5"/>
  <c r="C45" i="5"/>
  <c r="C46" i="5"/>
  <c r="F21" i="5" l="1"/>
  <c r="F20" i="5"/>
  <c r="E20" i="5"/>
  <c r="E21" i="5"/>
  <c r="K104" i="4" l="1"/>
  <c r="K98" i="4"/>
  <c r="K100" i="4"/>
  <c r="K101" i="4"/>
  <c r="K103" i="4"/>
  <c r="K89" i="4"/>
  <c r="K90" i="4"/>
  <c r="K91" i="4"/>
  <c r="K94" i="4"/>
  <c r="K95" i="4"/>
  <c r="K97" i="4"/>
  <c r="K84" i="4"/>
  <c r="K85" i="4"/>
  <c r="K88" i="4"/>
  <c r="K54" i="4"/>
  <c r="K35" i="4"/>
  <c r="K36" i="4"/>
  <c r="K37" i="4"/>
  <c r="K43" i="4"/>
  <c r="K48" i="4"/>
  <c r="K33" i="4"/>
  <c r="K2" i="4"/>
  <c r="K1" i="4"/>
  <c r="B83" i="4"/>
  <c r="B89" i="4"/>
  <c r="B90" i="4"/>
  <c r="B81" i="4"/>
  <c r="B82" i="4"/>
  <c r="B58" i="4"/>
  <c r="B59" i="4"/>
  <c r="B61" i="4"/>
  <c r="B64" i="4"/>
  <c r="B52" i="4"/>
  <c r="B53" i="4"/>
  <c r="B47" i="4"/>
  <c r="B48" i="4"/>
  <c r="B49" i="4"/>
  <c r="B50" i="4"/>
  <c r="B19" i="4"/>
  <c r="B31" i="4"/>
  <c r="B32" i="4"/>
  <c r="B34" i="4"/>
  <c r="B35" i="4"/>
  <c r="B36" i="4"/>
  <c r="B43" i="4"/>
  <c r="B45" i="4"/>
  <c r="B46" i="4"/>
  <c r="B8" i="4"/>
  <c r="B9" i="4"/>
  <c r="B10" i="4"/>
  <c r="B11" i="4"/>
  <c r="B12" i="4"/>
  <c r="B13" i="4"/>
  <c r="B14" i="4"/>
  <c r="B16" i="4"/>
  <c r="B17" i="4"/>
  <c r="B18" i="4"/>
  <c r="B4" i="4"/>
  <c r="B5" i="4"/>
  <c r="B2" i="4"/>
  <c r="S53" i="4" l="1"/>
  <c r="F37" i="5" l="1"/>
  <c r="D37" i="5" s="1"/>
  <c r="F38" i="5"/>
  <c r="F39" i="5"/>
  <c r="F40" i="5"/>
  <c r="F42" i="5"/>
  <c r="F43" i="5"/>
  <c r="F44" i="5"/>
  <c r="F45" i="5"/>
  <c r="F46" i="5"/>
  <c r="F5" i="5"/>
  <c r="F6" i="5"/>
  <c r="F7" i="5"/>
  <c r="F8" i="5"/>
  <c r="F9" i="5"/>
  <c r="F10" i="5"/>
  <c r="F11" i="5"/>
  <c r="F12" i="5"/>
  <c r="F13" i="5"/>
  <c r="F14" i="5"/>
  <c r="F15" i="5"/>
  <c r="F16" i="5"/>
  <c r="E38" i="5" l="1"/>
  <c r="E39" i="5"/>
  <c r="E40" i="5"/>
  <c r="E42" i="5"/>
  <c r="E43" i="5"/>
  <c r="E44" i="5"/>
  <c r="E45" i="5"/>
  <c r="E46" i="5"/>
  <c r="K45" i="1"/>
  <c r="D44" i="5" s="1"/>
  <c r="K39" i="1"/>
  <c r="D38" i="5" s="1"/>
  <c r="K40" i="1"/>
  <c r="D39" i="5" s="1"/>
  <c r="K41" i="1"/>
  <c r="D40" i="5" s="1"/>
  <c r="K43" i="1"/>
  <c r="D42" i="5" s="1"/>
  <c r="K44" i="1"/>
  <c r="D43" i="5" s="1"/>
  <c r="K46" i="1"/>
  <c r="D45" i="5" s="1"/>
  <c r="K47" i="1"/>
  <c r="D46" i="5" s="1"/>
  <c r="F4" i="5" l="1"/>
  <c r="C7" i="5" l="1"/>
  <c r="C8" i="5"/>
  <c r="C9" i="5"/>
  <c r="C10" i="5"/>
  <c r="C11" i="5"/>
  <c r="C12" i="5"/>
  <c r="C13" i="5"/>
  <c r="C14" i="5"/>
  <c r="C15" i="5"/>
  <c r="C16" i="5"/>
  <c r="C6" i="5"/>
  <c r="E5" i="5" l="1"/>
  <c r="E7" i="5"/>
  <c r="E4" i="5"/>
  <c r="D5" i="5"/>
  <c r="D4" i="5"/>
  <c r="D16" i="5" l="1"/>
  <c r="D15" i="5"/>
  <c r="D14" i="5"/>
  <c r="D13" i="5"/>
  <c r="D12" i="5"/>
  <c r="D11" i="5"/>
  <c r="D10" i="5"/>
  <c r="D9" i="5"/>
  <c r="D8" i="5"/>
  <c r="K24" i="1"/>
  <c r="D7" i="5" s="1"/>
  <c r="K23" i="1"/>
  <c r="D6" i="5" s="1"/>
  <c r="L1" i="4" l="1"/>
  <c r="L123" i="4" l="1"/>
</calcChain>
</file>

<file path=xl/sharedStrings.xml><?xml version="1.0" encoding="utf-8"?>
<sst xmlns="http://schemas.openxmlformats.org/spreadsheetml/2006/main" count="1146" uniqueCount="714">
  <si>
    <t>№</t>
  </si>
  <si>
    <t>Наименование</t>
  </si>
  <si>
    <t>ДН 16 (1,0)</t>
  </si>
  <si>
    <t>ДН 19 (1,0)</t>
  </si>
  <si>
    <t>ДН 25 (1,0)</t>
  </si>
  <si>
    <t>ДН 32 (1,0)</t>
  </si>
  <si>
    <t>20 (2,0)</t>
  </si>
  <si>
    <t>57 (2,0)</t>
  </si>
  <si>
    <t>76 (2,0)</t>
  </si>
  <si>
    <t>76 (2,5)</t>
  </si>
  <si>
    <t>89 (2,5)</t>
  </si>
  <si>
    <t>102 (2,5)</t>
  </si>
  <si>
    <t>108 (2,5)</t>
  </si>
  <si>
    <t>108 (3,0)</t>
  </si>
  <si>
    <t>108 (3,5)</t>
  </si>
  <si>
    <t>сталь</t>
  </si>
  <si>
    <t>20х10х1,0</t>
  </si>
  <si>
    <t>30х15х1,0</t>
  </si>
  <si>
    <t>30х15х1,2</t>
  </si>
  <si>
    <t>30х15х1,5 п/о</t>
  </si>
  <si>
    <t>30х20х1,0</t>
  </si>
  <si>
    <t>30х20х1,2</t>
  </si>
  <si>
    <t>30х20х1,5</t>
  </si>
  <si>
    <t>30х20х1,8</t>
  </si>
  <si>
    <t>30х20х2,0</t>
  </si>
  <si>
    <t>40х20х1,0</t>
  </si>
  <si>
    <t xml:space="preserve">40х20х1,2 </t>
  </si>
  <si>
    <t>40х20х1,5</t>
  </si>
  <si>
    <t>40х20х1,8</t>
  </si>
  <si>
    <t>40х25х1,2</t>
  </si>
  <si>
    <t>40х25х1,5</t>
  </si>
  <si>
    <t>40х25х1,8</t>
  </si>
  <si>
    <t>40х25х2,0</t>
  </si>
  <si>
    <t>50х25х1,2</t>
  </si>
  <si>
    <t>50х25х1,5</t>
  </si>
  <si>
    <t>50х25х1,8</t>
  </si>
  <si>
    <t>50х25х2,0</t>
  </si>
  <si>
    <t>50х30х1,2</t>
  </si>
  <si>
    <t>50х30х1,5</t>
  </si>
  <si>
    <t>50х25х2,5</t>
  </si>
  <si>
    <t>50х30х1,8</t>
  </si>
  <si>
    <t>50х30х2,0</t>
  </si>
  <si>
    <t>60х30х1,5</t>
  </si>
  <si>
    <t>60х30х1,8</t>
  </si>
  <si>
    <t>60х30х2,0</t>
  </si>
  <si>
    <t>60х30х2,5</t>
  </si>
  <si>
    <t>60х30х3,0</t>
  </si>
  <si>
    <t>60х40х1,5</t>
  </si>
  <si>
    <t>60х40х1,8</t>
  </si>
  <si>
    <t>60х40х2,0</t>
  </si>
  <si>
    <t>60х40х2,5</t>
  </si>
  <si>
    <t>60х40х3,0</t>
  </si>
  <si>
    <t>80х40х1,5</t>
  </si>
  <si>
    <t>80х40х2,0</t>
  </si>
  <si>
    <t>80х40х2,5</t>
  </si>
  <si>
    <t>80х40х3,0</t>
  </si>
  <si>
    <t>80х60х2,0</t>
  </si>
  <si>
    <t>80х60х2,5</t>
  </si>
  <si>
    <t>100х50х2,0</t>
  </si>
  <si>
    <t>100х50х2,5</t>
  </si>
  <si>
    <t>100х50х3,0</t>
  </si>
  <si>
    <t>40х20х2,0</t>
  </si>
  <si>
    <t>80х40х1,8</t>
  </si>
  <si>
    <t>10х10х1,0</t>
  </si>
  <si>
    <t>10х10х1,2</t>
  </si>
  <si>
    <t>15х15х1,0</t>
  </si>
  <si>
    <t>15х15х1,2</t>
  </si>
  <si>
    <t>15х15х1,5</t>
  </si>
  <si>
    <t>20х20х1,0</t>
  </si>
  <si>
    <t>20х20х1,2</t>
  </si>
  <si>
    <t>20х20х1,5</t>
  </si>
  <si>
    <t>20х20х1,8</t>
  </si>
  <si>
    <t>20х20х2,0</t>
  </si>
  <si>
    <t>25х25х1,0</t>
  </si>
  <si>
    <t>25х25х1,2</t>
  </si>
  <si>
    <t>25х25х1,5</t>
  </si>
  <si>
    <t>25х25х1,8</t>
  </si>
  <si>
    <t>25х25х2,0</t>
  </si>
  <si>
    <t>30х30х1,0</t>
  </si>
  <si>
    <t>30х30х1,2</t>
  </si>
  <si>
    <t>30х30х1,5</t>
  </si>
  <si>
    <t>30х30х1,8</t>
  </si>
  <si>
    <t>30х30х2,0</t>
  </si>
  <si>
    <t>40х40х1,2</t>
  </si>
  <si>
    <t>40х40х1,5</t>
  </si>
  <si>
    <t>40х40х1,8</t>
  </si>
  <si>
    <t>40х40х2,0</t>
  </si>
  <si>
    <t>40х40х2,5</t>
  </si>
  <si>
    <t>40х40х3,0</t>
  </si>
  <si>
    <t>50х50х1,5</t>
  </si>
  <si>
    <t>50х50х1,8</t>
  </si>
  <si>
    <t>50х50х2,0</t>
  </si>
  <si>
    <t>50х50х2,5</t>
  </si>
  <si>
    <t>50х50х3,0</t>
  </si>
  <si>
    <t>60х60х1,5</t>
  </si>
  <si>
    <t>60х60х1,8</t>
  </si>
  <si>
    <t>60х60х2,0</t>
  </si>
  <si>
    <t>60х60х2,5</t>
  </si>
  <si>
    <t>60х60х3,0</t>
  </si>
  <si>
    <t>80х80х2,0</t>
  </si>
  <si>
    <t>80х80х2,5</t>
  </si>
  <si>
    <t>80х80х3,0</t>
  </si>
  <si>
    <t>100х100х2,5</t>
  </si>
  <si>
    <t>100х100х3,0</t>
  </si>
  <si>
    <t>100х100х4,0</t>
  </si>
  <si>
    <t>100х100х5,0</t>
  </si>
  <si>
    <t>Воротный лист 0,7</t>
  </si>
  <si>
    <t>х/к</t>
  </si>
  <si>
    <t>г/к</t>
  </si>
  <si>
    <t>0,96х2</t>
  </si>
  <si>
    <t>Размер</t>
  </si>
  <si>
    <t xml:space="preserve">№ </t>
  </si>
  <si>
    <t>15 (2,5) Каз</t>
  </si>
  <si>
    <t>20 (2,5) Каз</t>
  </si>
  <si>
    <t>25 (2,8) Каз</t>
  </si>
  <si>
    <t>32 (2,8) Каз</t>
  </si>
  <si>
    <t>40 (3,0) Каз</t>
  </si>
  <si>
    <t>50 (3,0) Каз</t>
  </si>
  <si>
    <t>65 (3,2) Каз</t>
  </si>
  <si>
    <t>80 (3,5) Каз</t>
  </si>
  <si>
    <t>Цена</t>
  </si>
  <si>
    <t>сом/м</t>
  </si>
  <si>
    <t>Шв.8У</t>
  </si>
  <si>
    <t>Шв.10У</t>
  </si>
  <si>
    <t>Шв.12У</t>
  </si>
  <si>
    <t>15 (2,0)</t>
  </si>
  <si>
    <t>102 (3,0)</t>
  </si>
  <si>
    <t>Воскресенье выходной</t>
  </si>
  <si>
    <t>ДН 10 (1,0)</t>
  </si>
  <si>
    <t>ДН 13 (1,0)</t>
  </si>
  <si>
    <t>20 (1,8)</t>
  </si>
  <si>
    <t>25 (1,8)</t>
  </si>
  <si>
    <t>15 (1,8)</t>
  </si>
  <si>
    <t>80х80х4,0</t>
  </si>
  <si>
    <t>57 (1,5)</t>
  </si>
  <si>
    <t>30х15х1,5</t>
  </si>
  <si>
    <t>40х30х1,5</t>
  </si>
  <si>
    <t>40х30х1,8</t>
  </si>
  <si>
    <t>100х50х1,8</t>
  </si>
  <si>
    <t>80х80х1,8</t>
  </si>
  <si>
    <t>100х100х2,0</t>
  </si>
  <si>
    <t>76 (3,0)</t>
  </si>
  <si>
    <t>40х30х2,0</t>
  </si>
  <si>
    <t>30х15х1,0 п/о</t>
  </si>
  <si>
    <t>80х60х3,0</t>
  </si>
  <si>
    <t>120х120х4,0</t>
  </si>
  <si>
    <t>140х140х5,0</t>
  </si>
  <si>
    <t>160х160х5,0</t>
  </si>
  <si>
    <t>180х180х5,0</t>
  </si>
  <si>
    <t>ДН 28 (1,0)</t>
  </si>
  <si>
    <t>15х15х1,8</t>
  </si>
  <si>
    <t>Длина</t>
  </si>
  <si>
    <t>Цена сом/м</t>
  </si>
  <si>
    <t>Цена за кг</t>
  </si>
  <si>
    <t>коэф</t>
  </si>
  <si>
    <t>Арм. 10</t>
  </si>
  <si>
    <t>Арм. 12</t>
  </si>
  <si>
    <t>Арм. 14</t>
  </si>
  <si>
    <t>Арм. 16</t>
  </si>
  <si>
    <t>Арм. 18</t>
  </si>
  <si>
    <t>Арм. 20</t>
  </si>
  <si>
    <t>Арм. 22</t>
  </si>
  <si>
    <t>Арм. 28</t>
  </si>
  <si>
    <t>Арм. 25</t>
  </si>
  <si>
    <t>Арм. 32</t>
  </si>
  <si>
    <t>102(2,0)</t>
  </si>
  <si>
    <t>за кг</t>
  </si>
  <si>
    <t>коэф.</t>
  </si>
  <si>
    <t>30х10х1,0</t>
  </si>
  <si>
    <t>80х60х1,8</t>
  </si>
  <si>
    <t>40х10х1,0</t>
  </si>
  <si>
    <t>50х25х1,0</t>
  </si>
  <si>
    <t>40х10х1,2</t>
  </si>
  <si>
    <t>Уг. 75 (6,0)</t>
  </si>
  <si>
    <t>Катанка 6,5</t>
  </si>
  <si>
    <t>ДН 21,3 (2,0)</t>
  </si>
  <si>
    <t>ДН 33,7 (2,0)</t>
  </si>
  <si>
    <t>ДН 48 (2,0)</t>
  </si>
  <si>
    <t>40х40х1,0</t>
  </si>
  <si>
    <t>ДН 27 (2,0)</t>
  </si>
  <si>
    <t>ДН 42 (2,0)</t>
  </si>
  <si>
    <t>ДН 60 (2,0)</t>
  </si>
  <si>
    <t>60х60х4,0</t>
  </si>
  <si>
    <t>Шв. 20П</t>
  </si>
  <si>
    <t>Шв. 22П</t>
  </si>
  <si>
    <t>Шв. 24П</t>
  </si>
  <si>
    <t>140х140х4,0</t>
  </si>
  <si>
    <t>160х160х4,0</t>
  </si>
  <si>
    <t>180х180х4,0</t>
  </si>
  <si>
    <t>89 (2,0)</t>
  </si>
  <si>
    <t>Уг. 90 (7,0)</t>
  </si>
  <si>
    <t>Уг. 100 (7,0)</t>
  </si>
  <si>
    <t>20х10х1,2</t>
  </si>
  <si>
    <t>Уг. 100 (8,0)</t>
  </si>
  <si>
    <t>Уг. 125 (10,0)</t>
  </si>
  <si>
    <t>120х80х3,0</t>
  </si>
  <si>
    <t>Шв. 27П</t>
  </si>
  <si>
    <t>30х15х1,2 п/о</t>
  </si>
  <si>
    <t>Квадрат 10</t>
  </si>
  <si>
    <t>Квадрат 12</t>
  </si>
  <si>
    <t>Полоса 40(4,0)</t>
  </si>
  <si>
    <t>Арм 8</t>
  </si>
  <si>
    <t>Арм 10 AI</t>
  </si>
  <si>
    <t>Арм 12 AI</t>
  </si>
  <si>
    <t>Арм 14 AI</t>
  </si>
  <si>
    <t>Арм 16 AI</t>
  </si>
  <si>
    <t>Арм 20 AI</t>
  </si>
  <si>
    <t>Арм 22 AI</t>
  </si>
  <si>
    <t>Катанка 8,0</t>
  </si>
  <si>
    <t>ВР 3,0</t>
  </si>
  <si>
    <t>ВР 3,5</t>
  </si>
  <si>
    <t>ВР 3,7</t>
  </si>
  <si>
    <t>ВР 4,0</t>
  </si>
  <si>
    <t>ВР 4,5</t>
  </si>
  <si>
    <t>ВР 4,7</t>
  </si>
  <si>
    <t>ВР 5,0</t>
  </si>
  <si>
    <t>Арм. 36</t>
  </si>
  <si>
    <t>Арм. 8</t>
  </si>
  <si>
    <t>159 (4,0)</t>
  </si>
  <si>
    <t>80х80х5,0</t>
  </si>
  <si>
    <t>159 (4,5)</t>
  </si>
  <si>
    <t>Уг. 63 (6,0)</t>
  </si>
  <si>
    <t>Уг. 100 (10,0)</t>
  </si>
  <si>
    <t>Уг. 125 (8,0)</t>
  </si>
  <si>
    <t>Швеллер ГОСТ 8240-97;535-2005;380-2005</t>
  </si>
  <si>
    <t>сом/кг</t>
  </si>
  <si>
    <t>Шв. 14У</t>
  </si>
  <si>
    <t xml:space="preserve">Шв. 16У </t>
  </si>
  <si>
    <t>Шв. 18У</t>
  </si>
  <si>
    <t>Уг.40 (4,0)</t>
  </si>
  <si>
    <t>Уг.50 (4,0)</t>
  </si>
  <si>
    <t>Уг.50 (5,0)</t>
  </si>
  <si>
    <t>Уг.63 (5,0)</t>
  </si>
  <si>
    <t>Уг.75 (5,0)</t>
  </si>
  <si>
    <t>Уголки пр-во Кыргызстан</t>
  </si>
  <si>
    <t>Уг.40 (2,2)</t>
  </si>
  <si>
    <t>Уг.30 (2,0)</t>
  </si>
  <si>
    <t>Забор лист 0,5</t>
  </si>
  <si>
    <t>Ворот лист 0,7</t>
  </si>
  <si>
    <t>120х120х3,0</t>
  </si>
  <si>
    <t>50х30х1,0</t>
  </si>
  <si>
    <t>120х120х5,0</t>
  </si>
  <si>
    <t>159 (2,5)</t>
  </si>
  <si>
    <t>Арм 6</t>
  </si>
  <si>
    <t>бухта</t>
  </si>
  <si>
    <t>Арм.6</t>
  </si>
  <si>
    <t>200х200х5,0</t>
  </si>
  <si>
    <t>127 (2,5)</t>
  </si>
  <si>
    <t>20 (1,5)</t>
  </si>
  <si>
    <t>Пол. 40(4,0)</t>
  </si>
  <si>
    <t>Арм 28 AI</t>
  </si>
  <si>
    <t>Шв.16У х 6,4 (5)</t>
  </si>
  <si>
    <t>Уг.50 (3,0)</t>
  </si>
  <si>
    <t>ДН 27 (2,0)Каз</t>
  </si>
  <si>
    <t>ДН 42 (2,0)Каз</t>
  </si>
  <si>
    <t>120х120х2,5</t>
  </si>
  <si>
    <t>100х50х4,0</t>
  </si>
  <si>
    <t>Арм 25AI</t>
  </si>
  <si>
    <t>6/12</t>
  </si>
  <si>
    <t>Уг.63 (4,0)</t>
  </si>
  <si>
    <t>ВР 2,4</t>
  </si>
  <si>
    <t>масса, кг</t>
  </si>
  <si>
    <t>сом /м</t>
  </si>
  <si>
    <t>Арм 25 AI</t>
  </si>
  <si>
    <t>76 (1,5)</t>
  </si>
  <si>
    <t>80х40х4,0</t>
  </si>
  <si>
    <t>20х10х1,1</t>
  </si>
  <si>
    <t>60х40х4,0</t>
  </si>
  <si>
    <t>Арм 18 AI</t>
  </si>
  <si>
    <r>
      <t>Прайс-лист металлопроката за</t>
    </r>
    <r>
      <rPr>
        <b/>
        <u/>
        <sz val="26"/>
        <color theme="1"/>
        <rFont val="Calibri"/>
        <family val="2"/>
        <charset val="204"/>
        <scheme val="minor"/>
      </rPr>
      <t xml:space="preserve"> </t>
    </r>
  </si>
  <si>
    <t>Вязальная проволока</t>
  </si>
  <si>
    <t>Двутавр 12</t>
  </si>
  <si>
    <t>Двутавр 14</t>
  </si>
  <si>
    <t>Двутавр 16</t>
  </si>
  <si>
    <t>Двутавр 18</t>
  </si>
  <si>
    <t>Двутавр 20</t>
  </si>
  <si>
    <t>Двутавр 25</t>
  </si>
  <si>
    <t>Б1/12</t>
  </si>
  <si>
    <t xml:space="preserve"> www.metalltorg.kg</t>
  </si>
  <si>
    <t>30х10х1,2</t>
  </si>
  <si>
    <t>Пров (2,2) оцин (50 кг)</t>
  </si>
  <si>
    <t>Пров (2,5) оцин (50 кг)</t>
  </si>
  <si>
    <t>Пров (2,8) оцин (50 кг)</t>
  </si>
  <si>
    <t>Пров (4,0) оцин (50 кг)</t>
  </si>
  <si>
    <t>Пров (1,2) оцин (25 кг)</t>
  </si>
  <si>
    <t>Уг. 90 (6,0)</t>
  </si>
  <si>
    <t>40х40х2,8</t>
  </si>
  <si>
    <t>Заборный лист 0,5</t>
  </si>
  <si>
    <t>График : с 8:30 до 17:00</t>
  </si>
  <si>
    <t>Обед: с 12:00 до 12:30</t>
  </si>
  <si>
    <t>ДН 21,3 (2,0)Каз</t>
  </si>
  <si>
    <t>ДН 33,7 (2,0)Каз</t>
  </si>
  <si>
    <t>ДН 48 (2,0)Каз</t>
  </si>
  <si>
    <t>ДН 60 (2,0)Каз</t>
  </si>
  <si>
    <t>89 (3,0)</t>
  </si>
  <si>
    <t>Арматура  А500С ГОСТ ТУ 14-1-5254-2006</t>
  </si>
  <si>
    <t>Катанка ГОСТ 5781-82</t>
  </si>
  <si>
    <t>Арматура А1 (Гладкая)  ГОСТ 5781-82</t>
  </si>
  <si>
    <t>Цена п/м</t>
  </si>
  <si>
    <t>ТУ 1213-290-05757676-2015</t>
  </si>
  <si>
    <t>Хомут</t>
  </si>
  <si>
    <t>Неконд.</t>
  </si>
  <si>
    <t>50х50х4,0</t>
  </si>
  <si>
    <t>Арм 32 AI</t>
  </si>
  <si>
    <t>80х60х4,0</t>
  </si>
  <si>
    <t>40х40х4,0</t>
  </si>
  <si>
    <t>120х60х3,0</t>
  </si>
  <si>
    <t>120х60х4,0</t>
  </si>
  <si>
    <t>Двутавр ГОСТ 27772-2015;</t>
  </si>
  <si>
    <t>219 (4,0)</t>
  </si>
  <si>
    <t>219 (5,0)</t>
  </si>
  <si>
    <t>325 (6,0)</t>
  </si>
  <si>
    <t>325 (8,0)</t>
  </si>
  <si>
    <t xml:space="preserve"> ГОСТ 3262-75; 10705-80; 10704-91 Россия</t>
  </si>
  <si>
    <t xml:space="preserve">Уголки Россия </t>
  </si>
  <si>
    <t xml:space="preserve">Проволока ВР </t>
  </si>
  <si>
    <t>219 (4,5)</t>
  </si>
  <si>
    <t>426 (5,0)</t>
  </si>
  <si>
    <t>Уг.45 (4,0)</t>
  </si>
  <si>
    <t>133 (2,5)</t>
  </si>
  <si>
    <t>133 (3,0)</t>
  </si>
  <si>
    <t>50х10х1,2</t>
  </si>
  <si>
    <t>0,5*1000*2000</t>
  </si>
  <si>
    <t>0,6*1000*2000</t>
  </si>
  <si>
    <t>0,7*1000*2000</t>
  </si>
  <si>
    <t>0,9*1000*2000</t>
  </si>
  <si>
    <t>1,0*1000*2000</t>
  </si>
  <si>
    <t>1,1*1000*2000</t>
  </si>
  <si>
    <t>1,2*1000*2000</t>
  </si>
  <si>
    <t>1,4*1000*2000</t>
  </si>
  <si>
    <t>1,5*1000*2000</t>
  </si>
  <si>
    <t>1,8*1000*2000</t>
  </si>
  <si>
    <t>2,0*1000*2000</t>
  </si>
  <si>
    <t>2,5*1000*2000</t>
  </si>
  <si>
    <t>2,8*1000*2000</t>
  </si>
  <si>
    <t>3,0*1000*2000</t>
  </si>
  <si>
    <t>3,8*1000*2000</t>
  </si>
  <si>
    <t>4,0*1000*2000</t>
  </si>
  <si>
    <t>1,0*1250*2500</t>
  </si>
  <si>
    <t>0,9*1250*2500</t>
  </si>
  <si>
    <t>1,1*1250*2500</t>
  </si>
  <si>
    <t>1,2*1250*2500</t>
  </si>
  <si>
    <t>1,4*1250*2500</t>
  </si>
  <si>
    <t>1,5*1250*2500</t>
  </si>
  <si>
    <t>1,8*1250*2500</t>
  </si>
  <si>
    <t>2,0*1250*2500</t>
  </si>
  <si>
    <t>2,5*1250*2500</t>
  </si>
  <si>
    <t>2,8*1250*2500</t>
  </si>
  <si>
    <t>3,0*1250*2500</t>
  </si>
  <si>
    <t>3,8*1250*2500</t>
  </si>
  <si>
    <t>4,0*1250*2500</t>
  </si>
  <si>
    <t>4*1,5*6000</t>
  </si>
  <si>
    <t>5*1,5*6000</t>
  </si>
  <si>
    <t>6*1,5*6000</t>
  </si>
  <si>
    <t>8*1,5*6000</t>
  </si>
  <si>
    <t>10*1,5*6000</t>
  </si>
  <si>
    <t>12*1,5*6000</t>
  </si>
  <si>
    <t>14*1,5*6000</t>
  </si>
  <si>
    <t>16*1,5*6000</t>
  </si>
  <si>
    <t>25*1,5*6000</t>
  </si>
  <si>
    <t>Шв.8Ух4,0(4,5)</t>
  </si>
  <si>
    <t>Шв.10Ух4,6(4,5)</t>
  </si>
  <si>
    <t>Шв.12Ух5,2(4,8)</t>
  </si>
  <si>
    <t>Шв.14Ух5,8(4,5)</t>
  </si>
  <si>
    <t>Шв. 20Пх7,6(5,2)</t>
  </si>
  <si>
    <t>Шв. 22Пх8,2(5,4)</t>
  </si>
  <si>
    <t>Шв. 24Пх9,0(5,6)</t>
  </si>
  <si>
    <t>Шв. 27Пх9,5(6)</t>
  </si>
  <si>
    <t>Шв.18Ух7,0(5,1)</t>
  </si>
  <si>
    <t>133 (4,0)</t>
  </si>
  <si>
    <t>1р/5с</t>
  </si>
  <si>
    <t>1р/7с</t>
  </si>
  <si>
    <t>1р/10с</t>
  </si>
  <si>
    <t>1р/3с</t>
  </si>
  <si>
    <t>1р/15с</t>
  </si>
  <si>
    <t>1р/20с</t>
  </si>
  <si>
    <t>1р/30с</t>
  </si>
  <si>
    <t>120х80х4,0</t>
  </si>
  <si>
    <t>шв 8У</t>
  </si>
  <si>
    <t>шв.10У</t>
  </si>
  <si>
    <t>шв. 12У</t>
  </si>
  <si>
    <t>Шв. 16У</t>
  </si>
  <si>
    <t>Шв .18У</t>
  </si>
  <si>
    <t>Шв. 20</t>
  </si>
  <si>
    <t>Шв. 22</t>
  </si>
  <si>
    <t>Шв. 24</t>
  </si>
  <si>
    <t>Шв. 27</t>
  </si>
  <si>
    <t>Дву-р 12</t>
  </si>
  <si>
    <t>Дву-р 14</t>
  </si>
  <si>
    <t>Дву-р 16</t>
  </si>
  <si>
    <t>Дву-р 18</t>
  </si>
  <si>
    <t>Дву-р 20</t>
  </si>
  <si>
    <t>Дву-р 25</t>
  </si>
  <si>
    <t xml:space="preserve">уг. 30х2,0 мест </t>
  </si>
  <si>
    <t xml:space="preserve">уг. 40х2,2 мест </t>
  </si>
  <si>
    <t xml:space="preserve">уг. 50Х3,0 мест </t>
  </si>
  <si>
    <t>уг. 40х4,0</t>
  </si>
  <si>
    <t>Уг 45х 4,0</t>
  </si>
  <si>
    <t>уг. 50х4,0</t>
  </si>
  <si>
    <t>уг. 50х5,0</t>
  </si>
  <si>
    <t>уг. 63х4,0</t>
  </si>
  <si>
    <t>уг. 63х5,0</t>
  </si>
  <si>
    <t>уг. 63х6,0</t>
  </si>
  <si>
    <t>уг. 75х5,0</t>
  </si>
  <si>
    <t>уг. 75х6,0</t>
  </si>
  <si>
    <t>уг. 90х6,0</t>
  </si>
  <si>
    <t>уг. 90х7,0</t>
  </si>
  <si>
    <t>уг. 100х7,0</t>
  </si>
  <si>
    <t>уг. 100х8,0</t>
  </si>
  <si>
    <t>уг. 100х10,0</t>
  </si>
  <si>
    <t>уг.125х8,0</t>
  </si>
  <si>
    <t>уг.125х10,0</t>
  </si>
  <si>
    <t>кв 10</t>
  </si>
  <si>
    <t>кв 12</t>
  </si>
  <si>
    <t>полоса 40(4,0)</t>
  </si>
  <si>
    <t>хамут 6,5 /8,0</t>
  </si>
  <si>
    <t>Катанка 6,0</t>
  </si>
  <si>
    <t>катанка 6,5</t>
  </si>
  <si>
    <t>катанка 8,0</t>
  </si>
  <si>
    <t>арм. 6</t>
  </si>
  <si>
    <t>арм. 8</t>
  </si>
  <si>
    <t>арм.10</t>
  </si>
  <si>
    <t>арм.12</t>
  </si>
  <si>
    <t>арм.14</t>
  </si>
  <si>
    <t>арм.16</t>
  </si>
  <si>
    <t>арм.18</t>
  </si>
  <si>
    <t>арм.20</t>
  </si>
  <si>
    <t>арм.22</t>
  </si>
  <si>
    <t>арм.25</t>
  </si>
  <si>
    <t>арм.28</t>
  </si>
  <si>
    <t>арм.32</t>
  </si>
  <si>
    <t>арм.36</t>
  </si>
  <si>
    <t>АРМ 6 АI</t>
  </si>
  <si>
    <t>АРМ 10 AI</t>
  </si>
  <si>
    <t>АРМ 12 AI</t>
  </si>
  <si>
    <t>APM 14 Al</t>
  </si>
  <si>
    <t>APM 16 Al</t>
  </si>
  <si>
    <t>AРМ 18 AI</t>
  </si>
  <si>
    <t>АРМ 20 Аl</t>
  </si>
  <si>
    <t>АРМ 22 Аl</t>
  </si>
  <si>
    <t>APM 25 AI</t>
  </si>
  <si>
    <t>АРМ 28 Аl</t>
  </si>
  <si>
    <t>АРМ 30 АI</t>
  </si>
  <si>
    <t>APM 32 AI</t>
  </si>
  <si>
    <t>Труба круглая</t>
  </si>
  <si>
    <t>Цена за м</t>
  </si>
  <si>
    <t>Двутавр 30</t>
  </si>
  <si>
    <t>219 (3,0)</t>
  </si>
  <si>
    <t>108 (2,0)</t>
  </si>
  <si>
    <t>57 (1,8)</t>
  </si>
  <si>
    <t>102 (4,0)</t>
  </si>
  <si>
    <t>Цена сом/шт.</t>
  </si>
  <si>
    <t>Коэф.</t>
  </si>
  <si>
    <t>Цена, сом п/м</t>
  </si>
  <si>
    <t>Уг.40 (3,0)</t>
  </si>
  <si>
    <t>Кат 6/6,5</t>
  </si>
  <si>
    <t>Кат 8,0</t>
  </si>
  <si>
    <t>Уг.30 (2,0) КР</t>
  </si>
  <si>
    <t>Уг.50 (3,0) КР</t>
  </si>
  <si>
    <t>Уг.40 (2,2) КР</t>
  </si>
  <si>
    <t>25 (1,5)/ДН 33,7 (1,5)</t>
  </si>
  <si>
    <t>25 (1,2)/ДН 33,7 (1,2)</t>
  </si>
  <si>
    <t>25 (2,0)/ДН 33,7 (2,0)</t>
  </si>
  <si>
    <t>40 (1,5)/ДН 48 (1,5)</t>
  </si>
  <si>
    <t>32 (1,8)/ДН 42 (1,8)</t>
  </si>
  <si>
    <t>32 (2,0)/ДН 42 (2,0)</t>
  </si>
  <si>
    <t>32 (1,5)/ДН 42 (1,5)</t>
  </si>
  <si>
    <t>40 (2,0)/ДН 48 (2,0)</t>
  </si>
  <si>
    <t>40 (2,5)/ДН 48 (2,5)</t>
  </si>
  <si>
    <t>18*1,5*6000</t>
  </si>
  <si>
    <t>80х80х1,5</t>
  </si>
  <si>
    <t>100х100х1,5</t>
  </si>
  <si>
    <t>100х100х1,8</t>
  </si>
  <si>
    <t>100х50х1,5</t>
  </si>
  <si>
    <t>ВР 2,2</t>
  </si>
  <si>
    <t>ВР 3,2</t>
  </si>
  <si>
    <t>ВР 3,4</t>
  </si>
  <si>
    <t>ВР 4,2</t>
  </si>
  <si>
    <t>Уг. 75 (7,0)</t>
  </si>
  <si>
    <t>Пров. оцин. ГОСТ 3282-74</t>
  </si>
  <si>
    <t>Пров (1,5) Рос.</t>
  </si>
  <si>
    <t>Пров (1,7) Рос.</t>
  </si>
  <si>
    <t>Пров (1,9) Рос.</t>
  </si>
  <si>
    <t>Пров (2,1) Рос.</t>
  </si>
  <si>
    <t>Квадрат / Полоса / Уголок (Кыргызстан)</t>
  </si>
  <si>
    <t>Резка</t>
  </si>
  <si>
    <t>Шв. 30П</t>
  </si>
  <si>
    <t>Шв. 30Пх11(6,5)</t>
  </si>
  <si>
    <t>1р/60с</t>
  </si>
  <si>
    <t>коэф. (вес)</t>
  </si>
  <si>
    <t xml:space="preserve"> </t>
  </si>
  <si>
    <t>20*1,5*6000</t>
  </si>
  <si>
    <t>Уг.25 (3,0)</t>
  </si>
  <si>
    <t>Уг.32 (3,0)</t>
  </si>
  <si>
    <t xml:space="preserve"> ГОСТ 3262-75;10705-80;10704-91 Казахстан</t>
  </si>
  <si>
    <t>40х25х1,7</t>
  </si>
  <si>
    <t xml:space="preserve"> Наименование</t>
  </si>
  <si>
    <t>40*1,5*6000</t>
  </si>
  <si>
    <t>50 (3,0)/ДН 60 (3,0)</t>
  </si>
  <si>
    <t>60х30х2,8</t>
  </si>
  <si>
    <t>30*1,5*6000</t>
  </si>
  <si>
    <t>40х25х1,1</t>
  </si>
  <si>
    <t>15х15х1,1</t>
  </si>
  <si>
    <t>22*1,5*6000</t>
  </si>
  <si>
    <t>Катанка 5,5</t>
  </si>
  <si>
    <t>Кат 5,5</t>
  </si>
  <si>
    <t xml:space="preserve">бухта </t>
  </si>
  <si>
    <t>уг. 40х3</t>
  </si>
  <si>
    <t>уг. 75х7</t>
  </si>
  <si>
    <t>Дву-р 30</t>
  </si>
  <si>
    <t>уг. 32х3</t>
  </si>
  <si>
    <t>уг. 25х3</t>
  </si>
  <si>
    <t>Шв. 30</t>
  </si>
  <si>
    <t>133 (4,5)</t>
  </si>
  <si>
    <t>80х60х1,5</t>
  </si>
  <si>
    <t>120х60х2,5</t>
  </si>
  <si>
    <t>120х60х2,0</t>
  </si>
  <si>
    <t>159 (3,0)</t>
  </si>
  <si>
    <t>ДН 14 (1,0)</t>
  </si>
  <si>
    <t>108 (4,0)</t>
  </si>
  <si>
    <t>159 (5,0)</t>
  </si>
  <si>
    <t>120х80х2,5</t>
  </si>
  <si>
    <t>57 (3,5)</t>
  </si>
  <si>
    <t>15 (2,8)</t>
  </si>
  <si>
    <t>25 (2,8)</t>
  </si>
  <si>
    <t>20 (2,5)</t>
  </si>
  <si>
    <t>15 (2,5)</t>
  </si>
  <si>
    <t>Пров (2,4) Рос.</t>
  </si>
  <si>
    <t>Пров (2,3) Рос.</t>
  </si>
  <si>
    <t>0,85*1000*2000</t>
  </si>
  <si>
    <t>50 (2,0)/ДН 60 (2,0)</t>
  </si>
  <si>
    <t>50х50х2,8</t>
  </si>
  <si>
    <t>108 (2,8)</t>
  </si>
  <si>
    <t>40 (1,8)/ДН 48 (1,8)</t>
  </si>
  <si>
    <t>50 (2,5)/ДН 60 (2,5)</t>
  </si>
  <si>
    <t>40 (3,0)/ДН 48 (3,0)</t>
  </si>
  <si>
    <t>1р/10</t>
  </si>
  <si>
    <t>40х25х1,0</t>
  </si>
  <si>
    <t>40х10х1,5</t>
  </si>
  <si>
    <t>25 (2,5)</t>
  </si>
  <si>
    <t xml:space="preserve"> Листы стальные ГОСТ 16523-97; 380-2005; 19903-74</t>
  </si>
  <si>
    <t>160х160х6,0</t>
  </si>
  <si>
    <t>180х180х6,0</t>
  </si>
  <si>
    <t>30х30х1,4</t>
  </si>
  <si>
    <t>40х20х1,1</t>
  </si>
  <si>
    <t>25х25х1,1</t>
  </si>
  <si>
    <t>40х40х1,1</t>
  </si>
  <si>
    <t>40х40х1,4</t>
  </si>
  <si>
    <t>30х30х1,1</t>
  </si>
  <si>
    <t>60х30х1,4</t>
  </si>
  <si>
    <t>50х50х1,4</t>
  </si>
  <si>
    <t>50х25х1,4</t>
  </si>
  <si>
    <t>50х25х1,1</t>
  </si>
  <si>
    <t xml:space="preserve">     Цены указаны с учетом НДС и НСП      </t>
  </si>
  <si>
    <t>1,0-1,2</t>
  </si>
  <si>
    <t>25 (2,2)</t>
  </si>
  <si>
    <t>3,0-4,0</t>
  </si>
  <si>
    <t>4,0-5,0</t>
  </si>
  <si>
    <t>80х80х2,2</t>
  </si>
  <si>
    <t>оцин</t>
  </si>
  <si>
    <t>Оцин. 1,45*1250*2500</t>
  </si>
  <si>
    <t>50х30х1,4</t>
  </si>
  <si>
    <t>25х25х1,4</t>
  </si>
  <si>
    <t>20х20х1,4</t>
  </si>
  <si>
    <t>0,85*1250*2500</t>
  </si>
  <si>
    <t>76 (1,8)</t>
  </si>
  <si>
    <t>57 (2,5)</t>
  </si>
  <si>
    <t>32 (2,5)/ДН 42 (2,5)</t>
  </si>
  <si>
    <t>32(1,2)/ДН 42 (1,2)</t>
  </si>
  <si>
    <t>32 (2,8)/ДН 42 (2,8)</t>
  </si>
  <si>
    <t>40х40х2,2</t>
  </si>
  <si>
    <t xml:space="preserve"> Арматура  А500С ГОСТ ТУ 14-1-5254-2006</t>
  </si>
  <si>
    <t>1-1,1</t>
  </si>
  <si>
    <t>2,8-4</t>
  </si>
  <si>
    <t>32 (2,2)/ДН 42 (2,2)</t>
  </si>
  <si>
    <t>40 (3,5)/ДН 48 (3,5)</t>
  </si>
  <si>
    <t>2,9*1250*2500</t>
  </si>
  <si>
    <t>2,9*1000*2000</t>
  </si>
  <si>
    <t>60х40х2,8</t>
  </si>
  <si>
    <t>50х50х2,2</t>
  </si>
  <si>
    <t>60х40х2,2</t>
  </si>
  <si>
    <t>30х30х0,9</t>
  </si>
  <si>
    <t>30х30х1,7</t>
  </si>
  <si>
    <t>15х15х0,8</t>
  </si>
  <si>
    <t>Услуги:</t>
  </si>
  <si>
    <t>резка штрипса</t>
  </si>
  <si>
    <t>лазерная резка</t>
  </si>
  <si>
    <t>резка листа</t>
  </si>
  <si>
    <t>40х20х1,7</t>
  </si>
  <si>
    <t>40х40х1,7</t>
  </si>
  <si>
    <t>80х80х1,6</t>
  </si>
  <si>
    <t>1,9*1250*2500</t>
  </si>
  <si>
    <t>76 (1,6)</t>
  </si>
  <si>
    <t>80х80х2,8</t>
  </si>
  <si>
    <t>76 (3,5)</t>
  </si>
  <si>
    <t>50х50х1,7</t>
  </si>
  <si>
    <t>114 (3,0)</t>
  </si>
  <si>
    <t>114 (3,5)</t>
  </si>
  <si>
    <t>50х50х3,5</t>
  </si>
  <si>
    <t>60х40х3,5</t>
  </si>
  <si>
    <t>60х60х1,7</t>
  </si>
  <si>
    <t>1,7*1000*2000</t>
  </si>
  <si>
    <t xml:space="preserve">Прямоугольные </t>
  </si>
  <si>
    <t xml:space="preserve">Квадратные </t>
  </si>
  <si>
    <t>ГОСТ 8639-82, Россия</t>
  </si>
  <si>
    <t>ГОСТ 3262-75;10705-80; Россия</t>
  </si>
  <si>
    <t>Круглые электросварные</t>
  </si>
  <si>
    <t>57 (3,0)</t>
  </si>
  <si>
    <t>0,7*1250*2500</t>
  </si>
  <si>
    <t>шв 6,5У</t>
  </si>
  <si>
    <t>Шв.6,5У</t>
  </si>
  <si>
    <t>Пр-во Кыргызстан</t>
  </si>
  <si>
    <t>102 (3,5)</t>
  </si>
  <si>
    <t>102 (2,8)</t>
  </si>
  <si>
    <t>100х100х3,5</t>
  </si>
  <si>
    <t>80 (3,5) / 89 (3,5)</t>
  </si>
  <si>
    <t>1,7*1250*2500</t>
  </si>
  <si>
    <t>150х150х5,0</t>
  </si>
  <si>
    <t>20 (2,8)</t>
  </si>
  <si>
    <t>теория</t>
  </si>
  <si>
    <t>факт</t>
  </si>
  <si>
    <t>Двутавр 40</t>
  </si>
  <si>
    <t>20 (1,3)</t>
  </si>
  <si>
    <t>25 (1,3)/ДН 33,7 (1,3)</t>
  </si>
  <si>
    <t>1,9*1000*2000</t>
  </si>
  <si>
    <t>60х60х3,5</t>
  </si>
  <si>
    <t>80х80х3,5</t>
  </si>
  <si>
    <t>159 (2,0)</t>
  </si>
  <si>
    <t>дв 40</t>
  </si>
  <si>
    <t>20х10х0,8</t>
  </si>
  <si>
    <t>32 (3,0)/ДН 42 (3,0)</t>
  </si>
  <si>
    <t>0,8*1250*2500</t>
  </si>
  <si>
    <t>100х100х1,6</t>
  </si>
  <si>
    <t>40х20х1,4</t>
  </si>
  <si>
    <t>ОСП МУРОМ, Лам. Фанера</t>
  </si>
  <si>
    <t>Цены</t>
  </si>
  <si>
    <t>ОСП МУРОМ 6,0*1250*2500 (107шт,12,19кг)</t>
  </si>
  <si>
    <t>ОСП МУРОМ 8,0*1250*2500 (81шт. 16,5кг)</t>
  </si>
  <si>
    <t>ОСП МУРОМ 9,0*1250*2500 (72шт. 18кг)</t>
  </si>
  <si>
    <t>ОСП МУРОМ 12,0*1250*2500 (54шт. 24кг)</t>
  </si>
  <si>
    <t>ОСП МУРОМ 15,0*1250*2500 (43шт. 30кг)</t>
  </si>
  <si>
    <t>ОСП МУРОМ 22,0*1250*2500 (29шт. 42кг)</t>
  </si>
  <si>
    <t>Ламин. фанера 18*1220*2440 (33шт. 37,15)</t>
  </si>
  <si>
    <t>ОСП МУРОМ 18,0*1250*2500 (36шт. 34кг)</t>
  </si>
  <si>
    <t>60х40х1,4</t>
  </si>
  <si>
    <t>ВР 2,9</t>
  </si>
  <si>
    <t>ВР 2,6</t>
  </si>
  <si>
    <t>ДСП Пермь (Свеза) 16*1750*3500 (37,15)</t>
  </si>
  <si>
    <t>ОСП МУРОМ 12,0*1220*2440 (54шт. 23,22кг)</t>
  </si>
  <si>
    <t>ОСП МУРОМ 9,0*1220*2440 (72шт. 17,41кг)</t>
  </si>
  <si>
    <t>5,0-8,0</t>
  </si>
  <si>
    <t>Уг. 75 (8,0)</t>
  </si>
  <si>
    <t>уг. 75х8</t>
  </si>
  <si>
    <t>вес</t>
  </si>
  <si>
    <t>цена</t>
  </si>
  <si>
    <t>цена кг</t>
  </si>
  <si>
    <t>Уг. 140 (10,0)</t>
  </si>
  <si>
    <r>
      <t xml:space="preserve">Наш адрес: </t>
    </r>
    <r>
      <rPr>
        <b/>
        <i/>
        <sz val="20"/>
        <color theme="1"/>
        <rFont val="Calibri"/>
        <family val="2"/>
        <charset val="204"/>
        <scheme val="minor"/>
      </rPr>
      <t xml:space="preserve"> г. Бишкек, ул. Льва Толстого, 210 Б</t>
    </r>
  </si>
  <si>
    <t>Моб. (0552) 420 420 Гор.(0312) 416023</t>
  </si>
  <si>
    <t>40 (4,0)/ДН 48 (4,0)</t>
  </si>
  <si>
    <t>метр</t>
  </si>
  <si>
    <t>толщ</t>
  </si>
  <si>
    <t>кг</t>
  </si>
  <si>
    <t>ДН 48 (1,0)</t>
  </si>
  <si>
    <t>60х60х2,8</t>
  </si>
  <si>
    <t>Риф 3,0*1250*2500</t>
  </si>
  <si>
    <t>Риф 4,0*1500*6000</t>
  </si>
  <si>
    <t>Риф 5,0*1500*6000</t>
  </si>
  <si>
    <t>80х40х2,8</t>
  </si>
  <si>
    <t>50х20х1,5</t>
  </si>
  <si>
    <t>15 (1,5)ДН 22 (1,5)</t>
  </si>
  <si>
    <t>15 (1,2)ДН 22 (1,2)</t>
  </si>
  <si>
    <t>ММК</t>
  </si>
  <si>
    <t>ТР</t>
  </si>
  <si>
    <t>НВТЗ</t>
  </si>
  <si>
    <t>Темпо</t>
  </si>
  <si>
    <t>УМК</t>
  </si>
  <si>
    <t>25/36</t>
  </si>
  <si>
    <t>29/44</t>
  </si>
  <si>
    <t>МСервис</t>
  </si>
  <si>
    <t>15 (2,5) каз</t>
  </si>
  <si>
    <t>20 (2,5)каз</t>
  </si>
  <si>
    <t>25 (2,8)каз</t>
  </si>
  <si>
    <t>32 (2,8)(5,8) каз</t>
  </si>
  <si>
    <t>40 (3,0)каз</t>
  </si>
  <si>
    <t>50 (3,0) (10м)</t>
  </si>
  <si>
    <t>65 (3,2)каз</t>
  </si>
  <si>
    <t>80 (3,5)каз</t>
  </si>
  <si>
    <t>шт</t>
  </si>
  <si>
    <t>длина</t>
  </si>
  <si>
    <t>Моб.  (0558) 420 420; (0557) 800 100</t>
  </si>
  <si>
    <t>Моб. (0558) 210 211; (0552) 700 900</t>
  </si>
  <si>
    <t>Оцин. 2,0*1250*2500</t>
  </si>
  <si>
    <t>100х50х5,0</t>
  </si>
  <si>
    <t>20х20х1,1</t>
  </si>
  <si>
    <t>20х20х0,8</t>
  </si>
  <si>
    <t>25х25х0,8</t>
  </si>
  <si>
    <t>30х30х0,8</t>
  </si>
  <si>
    <t>20х20х1,7</t>
  </si>
  <si>
    <t>12</t>
  </si>
  <si>
    <t>0,8,0,9</t>
  </si>
  <si>
    <t>Шв 6,5х3,6(3,5)</t>
  </si>
  <si>
    <t>80х60х5,0</t>
  </si>
  <si>
    <t>0,6*1250*2500</t>
  </si>
  <si>
    <t>40 (2,8)/ДН 48 (2,8)</t>
  </si>
  <si>
    <t>32 (1,6)/ДН 42 (1,6)</t>
  </si>
  <si>
    <t>40 (1,7)/ДН 48 (1,7)</t>
  </si>
  <si>
    <t>20х20х0,9</t>
  </si>
  <si>
    <t>ДН 22 (1,0)</t>
  </si>
  <si>
    <t>40 (1,2)/ДН 48 (1,2)</t>
  </si>
  <si>
    <t>ОСП ЛАТАТ 9,0*1250*2500 (72шт. 18кг)</t>
  </si>
  <si>
    <t>Риф 6,0*1500*6000</t>
  </si>
  <si>
    <t>Оцин. 1,95*1250*2500</t>
  </si>
  <si>
    <t>08.04.2024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</si>
</sst>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"/>
    <numFmt numFmtId="166" formatCode="0.000"/>
    <numFmt numFmtId="167" formatCode="_-* #,##0\ _₽_-;\-* #,##0\ _₽_-;_-* &quot;-&quot;??\ _₽_-;_-@_-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28"/>
      <color theme="1"/>
      <name val="Calibri"/>
      <family val="2"/>
      <charset val="204"/>
      <scheme val="minor"/>
    </font>
    <font>
      <i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u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b/>
      <u/>
      <sz val="17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2"/>
      <color theme="0" tint="-0.499984740745262"/>
      <name val="Calibri"/>
      <family val="2"/>
      <charset val="204"/>
      <scheme val="minor"/>
    </font>
    <font>
      <b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32"/>
      <color theme="3" tint="0.39997558519241921"/>
      <name val="Calibri"/>
      <family val="2"/>
      <charset val="204"/>
    </font>
    <font>
      <sz val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Calibri"/>
      <family val="2"/>
      <charset val="204"/>
      <scheme val="minor"/>
    </font>
    <font>
      <b/>
      <i/>
      <u/>
      <sz val="18"/>
      <color theme="3" tint="0.3999755851924192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0" borderId="0"/>
  </cellStyleXfs>
  <cellXfs count="36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5" borderId="1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66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6" fontId="22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5" fillId="7" borderId="0" xfId="0" applyNumberFormat="1" applyFont="1" applyFill="1" applyAlignment="1">
      <alignment horizontal="center" vertical="center"/>
    </xf>
    <xf numFmtId="166" fontId="3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" fontId="0" fillId="0" borderId="0" xfId="0" applyNumberFormat="1"/>
    <xf numFmtId="166" fontId="22" fillId="0" borderId="15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6" fontId="22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66" fontId="22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66" fontId="22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166" fontId="22" fillId="10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" fontId="5" fillId="10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66" fontId="22" fillId="11" borderId="1" xfId="0" applyNumberFormat="1" applyFont="1" applyFill="1" applyBorder="1" applyAlignment="1">
      <alignment horizontal="center" vertical="center"/>
    </xf>
    <xf numFmtId="0" fontId="0" fillId="11" borderId="0" xfId="0" applyFill="1"/>
    <xf numFmtId="0" fontId="0" fillId="11" borderId="1" xfId="0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166" fontId="22" fillId="11" borderId="1" xfId="0" applyNumberFormat="1" applyFont="1" applyFill="1" applyBorder="1" applyAlignment="1">
      <alignment horizontal="center"/>
    </xf>
    <xf numFmtId="1" fontId="0" fillId="11" borderId="0" xfId="0" applyNumberFormat="1" applyFill="1" applyAlignment="1">
      <alignment vertical="center"/>
    </xf>
    <xf numFmtId="0" fontId="0" fillId="11" borderId="0" xfId="0" applyFill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7" borderId="0" xfId="0" applyNumberFormat="1" applyFont="1" applyFill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11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7" borderId="0" xfId="0" applyNumberFormat="1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center" vertical="center"/>
    </xf>
    <xf numFmtId="165" fontId="4" fillId="9" borderId="0" xfId="0" applyNumberFormat="1" applyFont="1" applyFill="1" applyAlignment="1">
      <alignment horizontal="center" vertical="center"/>
    </xf>
    <xf numFmtId="165" fontId="4" fillId="10" borderId="0" xfId="0" applyNumberFormat="1" applyFont="1" applyFill="1" applyAlignment="1">
      <alignment horizontal="center" vertical="center"/>
    </xf>
    <xf numFmtId="165" fontId="4" fillId="8" borderId="0" xfId="0" applyNumberFormat="1" applyFont="1" applyFill="1" applyAlignment="1">
      <alignment horizontal="center" vertical="center"/>
    </xf>
    <xf numFmtId="165" fontId="2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165" fontId="5" fillId="11" borderId="1" xfId="0" applyNumberFormat="1" applyFont="1" applyFill="1" applyBorder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165" fontId="22" fillId="7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4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8" fillId="12" borderId="1" xfId="0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16" fontId="0" fillId="11" borderId="1" xfId="0" applyNumberForma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166" fontId="22" fillId="14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2" fillId="7" borderId="1" xfId="0" applyNumberFormat="1" applyFont="1" applyFill="1" applyBorder="1" applyAlignment="1">
      <alignment horizontal="center" vertical="center"/>
    </xf>
    <xf numFmtId="2" fontId="22" fillId="7" borderId="15" xfId="0" applyNumberFormat="1" applyFont="1" applyFill="1" applyBorder="1" applyAlignment="1">
      <alignment horizontal="center" vertical="center"/>
    </xf>
    <xf numFmtId="2" fontId="22" fillId="7" borderId="11" xfId="0" applyNumberFormat="1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7" fontId="37" fillId="0" borderId="1" xfId="2" applyNumberFormat="1" applyFont="1" applyBorder="1" applyAlignment="1">
      <alignment horizontal="center"/>
    </xf>
    <xf numFmtId="167" fontId="37" fillId="0" borderId="1" xfId="2" applyNumberFormat="1" applyFont="1" applyBorder="1"/>
    <xf numFmtId="167" fontId="37" fillId="0" borderId="1" xfId="2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7" fontId="37" fillId="0" borderId="0" xfId="2" applyNumberFormat="1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7" fontId="38" fillId="0" borderId="0" xfId="2" applyNumberFormat="1" applyFont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20" fillId="3" borderId="0" xfId="0" applyFont="1" applyFill="1"/>
    <xf numFmtId="0" fontId="20" fillId="0" borderId="0" xfId="0" applyFont="1"/>
    <xf numFmtId="1" fontId="37" fillId="0" borderId="1" xfId="0" applyNumberFormat="1" applyFont="1" applyBorder="1" applyAlignment="1">
      <alignment horizontal="center"/>
    </xf>
    <xf numFmtId="1" fontId="20" fillId="0" borderId="0" xfId="0" applyNumberFormat="1" applyFont="1"/>
    <xf numFmtId="49" fontId="20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164" fontId="1" fillId="0" borderId="0" xfId="2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1" fillId="5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9" fillId="0" borderId="0" xfId="1" applyFont="1" applyFill="1" applyAlignment="1" applyProtection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vertical="center"/>
    </xf>
    <xf numFmtId="164" fontId="1" fillId="5" borderId="1" xfId="2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_Лист2" xfId="4" xr:uid="{00000000-0005-0000-0000-000002000000}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</xdr:row>
      <xdr:rowOff>165385</xdr:rowOff>
    </xdr:from>
    <xdr:to>
      <xdr:col>17</xdr:col>
      <xdr:colOff>13607</xdr:colOff>
      <xdr:row>22</xdr:row>
      <xdr:rowOff>126016</xdr:rowOff>
    </xdr:to>
    <xdr:pic>
      <xdr:nvPicPr>
        <xdr:cNvPr id="4" name="Рисунок 3" descr="WhatsApp Image 2023-04-03 a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0857" y="2410564"/>
          <a:ext cx="2775857" cy="2205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1047750</xdr:colOff>
      <xdr:row>22</xdr:row>
      <xdr:rowOff>136071</xdr:rowOff>
    </xdr:from>
    <xdr:to>
      <xdr:col>17</xdr:col>
      <xdr:colOff>244929</xdr:colOff>
      <xdr:row>33</xdr:row>
      <xdr:rowOff>190499</xdr:rowOff>
    </xdr:to>
    <xdr:pic>
      <xdr:nvPicPr>
        <xdr:cNvPr id="3" name="Рисунок 2" descr="D:\Загрузки\WhatsApp Image 2023-11-01 at 16.44.1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4626428"/>
          <a:ext cx="3034393" cy="22996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199915</xdr:colOff>
      <xdr:row>38</xdr:row>
      <xdr:rowOff>102085</xdr:rowOff>
    </xdr:from>
    <xdr:to>
      <xdr:col>19</xdr:col>
      <xdr:colOff>49755</xdr:colOff>
      <xdr:row>48</xdr:row>
      <xdr:rowOff>169320</xdr:rowOff>
    </xdr:to>
    <xdr:pic>
      <xdr:nvPicPr>
        <xdr:cNvPr id="2" name="Рисунок 1" descr="D:\Загрузки\WhatsApp Image 2023-11-01 at 16.44.12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095" y="7341085"/>
          <a:ext cx="2402540" cy="1972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93</xdr:row>
      <xdr:rowOff>0</xdr:rowOff>
    </xdr:from>
    <xdr:to>
      <xdr:col>20</xdr:col>
      <xdr:colOff>121847</xdr:colOff>
      <xdr:row>103</xdr:row>
      <xdr:rowOff>150504</xdr:rowOff>
    </xdr:to>
    <xdr:pic>
      <xdr:nvPicPr>
        <xdr:cNvPr id="2" name="Рисунок 1" descr="b14a13a7-4ee8-4593-aa5b-318b133ccc1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357" y="17335500"/>
          <a:ext cx="2652776" cy="205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talltorg.kg.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W115"/>
  <sheetViews>
    <sheetView topLeftCell="A49" zoomScale="70" zoomScaleNormal="70" zoomScaleSheetLayoutView="59" workbookViewId="0">
      <selection activeCell="O7" sqref="O7:Q8"/>
    </sheetView>
  </sheetViews>
  <sheetFormatPr defaultColWidth="9.109375" defaultRowHeight="14.4" x14ac:dyDescent="0.3"/>
  <cols>
    <col min="1" max="1" width="2.109375" style="1" customWidth="1"/>
    <col min="2" max="2" width="10.44140625" style="1" customWidth="1"/>
    <col min="3" max="3" width="27.109375" style="1" customWidth="1"/>
    <col min="4" max="4" width="15.6640625" style="1" customWidth="1"/>
    <col min="5" max="5" width="13.5546875" style="1" customWidth="1"/>
    <col min="6" max="6" width="17.33203125" style="1" customWidth="1"/>
    <col min="7" max="7" width="11.33203125" style="1" customWidth="1"/>
    <col min="8" max="8" width="14.44140625" style="1" customWidth="1"/>
    <col min="9" max="9" width="15.44140625" style="1" customWidth="1"/>
    <col min="10" max="10" width="15.5546875" style="1" bestFit="1" customWidth="1"/>
    <col min="11" max="11" width="13.44140625" style="1" customWidth="1"/>
    <col min="12" max="12" width="13.88671875" style="1" customWidth="1"/>
    <col min="13" max="13" width="12.33203125" style="1" customWidth="1"/>
    <col min="14" max="14" width="16.109375" style="1" customWidth="1"/>
    <col min="15" max="15" width="21.109375" style="1" customWidth="1"/>
    <col min="16" max="16" width="9.88671875" style="1" customWidth="1"/>
    <col min="17" max="17" width="10.44140625" style="1" customWidth="1"/>
    <col min="18" max="16384" width="9.109375" style="1"/>
  </cols>
  <sheetData>
    <row r="1" spans="1:23" ht="17.100000000000001" customHeight="1" x14ac:dyDescent="0.3">
      <c r="A1" s="1" t="s">
        <v>490</v>
      </c>
      <c r="B1" s="232" t="s">
        <v>540</v>
      </c>
      <c r="C1" s="232"/>
      <c r="D1" s="232"/>
      <c r="E1" s="232"/>
      <c r="F1" s="232"/>
      <c r="G1" s="54"/>
      <c r="H1" s="8"/>
      <c r="I1" s="238" t="s">
        <v>657</v>
      </c>
      <c r="J1" s="238"/>
      <c r="K1" s="238"/>
      <c r="L1" s="238"/>
      <c r="M1" s="238"/>
      <c r="N1" s="238"/>
      <c r="O1" s="238"/>
      <c r="P1" s="238"/>
      <c r="Q1" s="238"/>
    </row>
    <row r="2" spans="1:23" ht="17.100000000000001" customHeight="1" x14ac:dyDescent="0.3">
      <c r="B2" s="232"/>
      <c r="C2" s="232"/>
      <c r="D2" s="232"/>
      <c r="E2" s="232"/>
      <c r="F2" s="232"/>
      <c r="G2" s="54"/>
      <c r="H2" s="8"/>
      <c r="I2" s="238"/>
      <c r="J2" s="238"/>
      <c r="K2" s="238"/>
      <c r="L2" s="238"/>
      <c r="M2" s="238"/>
      <c r="N2" s="238"/>
      <c r="O2" s="238"/>
      <c r="P2" s="238"/>
      <c r="Q2" s="238"/>
    </row>
    <row r="3" spans="1:23" ht="17.100000000000001" customHeight="1" x14ac:dyDescent="0.3">
      <c r="B3" s="233" t="s">
        <v>111</v>
      </c>
      <c r="C3" s="234" t="s">
        <v>496</v>
      </c>
      <c r="D3" s="234" t="s">
        <v>261</v>
      </c>
      <c r="E3" s="234" t="s">
        <v>15</v>
      </c>
      <c r="F3" s="233" t="s">
        <v>451</v>
      </c>
      <c r="G3" s="237"/>
      <c r="H3" s="8"/>
      <c r="I3" s="238"/>
      <c r="J3" s="238"/>
      <c r="K3" s="238"/>
      <c r="L3" s="238"/>
      <c r="M3" s="238"/>
      <c r="N3" s="238"/>
      <c r="O3" s="238"/>
      <c r="P3" s="238"/>
      <c r="Q3" s="238"/>
    </row>
    <row r="4" spans="1:23" ht="17.100000000000001" customHeight="1" x14ac:dyDescent="0.3">
      <c r="B4" s="233"/>
      <c r="C4" s="234"/>
      <c r="D4" s="234"/>
      <c r="E4" s="234"/>
      <c r="F4" s="233"/>
      <c r="G4" s="237"/>
      <c r="H4" s="8"/>
      <c r="I4" s="239" t="s">
        <v>269</v>
      </c>
      <c r="J4" s="239"/>
      <c r="K4" s="239"/>
      <c r="L4" s="239"/>
      <c r="M4" s="239"/>
      <c r="N4" s="12"/>
      <c r="O4" s="235" t="s">
        <v>713</v>
      </c>
      <c r="P4" s="236"/>
      <c r="Q4" s="236"/>
    </row>
    <row r="5" spans="1:23" ht="17.100000000000001" customHeight="1" x14ac:dyDescent="0.3">
      <c r="B5" s="11">
        <v>1</v>
      </c>
      <c r="C5" s="11" t="s">
        <v>322</v>
      </c>
      <c r="D5" s="57">
        <v>7.86</v>
      </c>
      <c r="E5" s="11" t="s">
        <v>107</v>
      </c>
      <c r="F5" s="33">
        <v>660</v>
      </c>
      <c r="G5" s="140"/>
      <c r="H5" s="122"/>
      <c r="I5" s="239"/>
      <c r="J5" s="239"/>
      <c r="K5" s="239"/>
      <c r="L5" s="239"/>
      <c r="M5" s="239"/>
      <c r="N5" s="12"/>
      <c r="O5" s="236"/>
      <c r="P5" s="236"/>
      <c r="Q5" s="236"/>
    </row>
    <row r="6" spans="1:23" ht="17.100000000000001" customHeight="1" x14ac:dyDescent="0.3">
      <c r="B6" s="11">
        <v>2</v>
      </c>
      <c r="C6" s="11" t="s">
        <v>323</v>
      </c>
      <c r="D6" s="57">
        <v>9.44</v>
      </c>
      <c r="E6" s="11" t="s">
        <v>107</v>
      </c>
      <c r="F6" s="33">
        <v>805</v>
      </c>
      <c r="G6" s="140"/>
      <c r="H6" s="8"/>
      <c r="I6" s="239"/>
      <c r="J6" s="239"/>
      <c r="K6" s="239"/>
      <c r="L6" s="239"/>
      <c r="M6" s="239"/>
      <c r="N6" s="12"/>
      <c r="O6" s="236"/>
      <c r="P6" s="236"/>
      <c r="Q6" s="236"/>
    </row>
    <row r="7" spans="1:23" ht="17.100000000000001" customHeight="1" x14ac:dyDescent="0.3">
      <c r="B7" s="11">
        <v>3</v>
      </c>
      <c r="C7" s="11" t="s">
        <v>324</v>
      </c>
      <c r="D7" s="57">
        <v>10.78</v>
      </c>
      <c r="E7" s="11" t="s">
        <v>107</v>
      </c>
      <c r="F7" s="33">
        <v>905</v>
      </c>
      <c r="G7" s="140"/>
      <c r="H7" s="8"/>
      <c r="I7" s="240" t="s">
        <v>690</v>
      </c>
      <c r="J7" s="240"/>
      <c r="K7" s="240"/>
      <c r="L7" s="240"/>
      <c r="M7" s="240"/>
      <c r="N7" s="14"/>
      <c r="O7" s="241" t="s">
        <v>288</v>
      </c>
      <c r="P7" s="241"/>
      <c r="Q7" s="241"/>
    </row>
    <row r="8" spans="1:23" ht="17.100000000000001" customHeight="1" x14ac:dyDescent="0.3">
      <c r="B8" s="11">
        <v>4</v>
      </c>
      <c r="C8" s="11" t="s">
        <v>529</v>
      </c>
      <c r="D8" s="57">
        <v>13.09</v>
      </c>
      <c r="E8" s="11" t="s">
        <v>107</v>
      </c>
      <c r="F8" s="33">
        <v>1100</v>
      </c>
      <c r="G8" s="140"/>
      <c r="H8" s="8"/>
      <c r="I8" s="240"/>
      <c r="J8" s="240"/>
      <c r="K8" s="240"/>
      <c r="L8" s="240"/>
      <c r="M8" s="240"/>
      <c r="N8" s="14"/>
      <c r="O8" s="241"/>
      <c r="P8" s="241"/>
      <c r="Q8" s="241"/>
    </row>
    <row r="9" spans="1:23" ht="17.100000000000001" customHeight="1" x14ac:dyDescent="0.3">
      <c r="B9" s="11">
        <v>5</v>
      </c>
      <c r="C9" s="11" t="s">
        <v>325</v>
      </c>
      <c r="D9" s="57">
        <v>13.85</v>
      </c>
      <c r="E9" s="11" t="s">
        <v>107</v>
      </c>
      <c r="F9" s="33">
        <v>1180</v>
      </c>
      <c r="G9" s="140"/>
      <c r="H9" s="8"/>
      <c r="I9" s="240" t="s">
        <v>691</v>
      </c>
      <c r="J9" s="240"/>
      <c r="K9" s="240"/>
      <c r="L9" s="240"/>
      <c r="M9" s="240"/>
      <c r="N9" s="13"/>
      <c r="O9" s="241" t="s">
        <v>289</v>
      </c>
      <c r="P9" s="241"/>
      <c r="Q9" s="241"/>
      <c r="W9" s="1" t="s">
        <v>490</v>
      </c>
    </row>
    <row r="10" spans="1:23" ht="17.100000000000001" customHeight="1" x14ac:dyDescent="0.3">
      <c r="B10" s="11">
        <v>6</v>
      </c>
      <c r="C10" s="11" t="s">
        <v>326</v>
      </c>
      <c r="D10" s="160">
        <v>15.39</v>
      </c>
      <c r="E10" s="11" t="s">
        <v>107</v>
      </c>
      <c r="F10" s="33">
        <v>1300</v>
      </c>
      <c r="G10" s="140"/>
      <c r="H10" s="8"/>
      <c r="I10" s="240"/>
      <c r="J10" s="240"/>
      <c r="K10" s="240"/>
      <c r="L10" s="240"/>
      <c r="M10" s="240"/>
      <c r="N10" s="13"/>
      <c r="O10" s="241"/>
      <c r="P10" s="241"/>
      <c r="Q10" s="241"/>
    </row>
    <row r="11" spans="1:23" ht="17.100000000000001" customHeight="1" x14ac:dyDescent="0.3">
      <c r="B11" s="11">
        <v>7</v>
      </c>
      <c r="C11" s="11" t="s">
        <v>327</v>
      </c>
      <c r="D11" s="57">
        <v>17.2</v>
      </c>
      <c r="E11" s="11" t="s">
        <v>107</v>
      </c>
      <c r="F11" s="33">
        <v>1435</v>
      </c>
      <c r="G11" s="140"/>
      <c r="H11" s="8"/>
      <c r="I11" s="240" t="s">
        <v>658</v>
      </c>
      <c r="J11" s="240"/>
      <c r="K11" s="240"/>
      <c r="L11" s="240"/>
      <c r="M11" s="240"/>
      <c r="N11" s="13"/>
      <c r="O11" s="252" t="s">
        <v>127</v>
      </c>
      <c r="P11" s="252"/>
      <c r="Q11" s="252"/>
    </row>
    <row r="12" spans="1:23" ht="17.100000000000001" customHeight="1" x14ac:dyDescent="0.3">
      <c r="B12" s="11">
        <v>8</v>
      </c>
      <c r="C12" s="11" t="s">
        <v>328</v>
      </c>
      <c r="D12" s="11">
        <v>18.72</v>
      </c>
      <c r="E12" s="11" t="s">
        <v>107</v>
      </c>
      <c r="F12" s="33">
        <v>1565</v>
      </c>
      <c r="G12" s="140"/>
      <c r="H12" s="8"/>
      <c r="I12" s="240"/>
      <c r="J12" s="240"/>
      <c r="K12" s="240"/>
      <c r="L12" s="240"/>
      <c r="M12" s="240"/>
      <c r="N12" s="13"/>
      <c r="O12" s="252"/>
      <c r="P12" s="252"/>
      <c r="Q12" s="252"/>
    </row>
    <row r="13" spans="1:23" ht="17.100000000000001" customHeight="1" x14ac:dyDescent="0.3">
      <c r="B13" s="11">
        <v>9</v>
      </c>
      <c r="C13" s="11" t="s">
        <v>329</v>
      </c>
      <c r="D13" s="11">
        <v>21.34</v>
      </c>
      <c r="E13" s="11" t="s">
        <v>107</v>
      </c>
      <c r="F13" s="33">
        <v>1800</v>
      </c>
      <c r="G13" s="140"/>
      <c r="H13" s="8"/>
      <c r="I13" s="244" t="s">
        <v>278</v>
      </c>
      <c r="J13" s="244"/>
      <c r="K13" s="244"/>
      <c r="L13" s="244"/>
      <c r="M13" s="244"/>
      <c r="N13" s="13"/>
      <c r="O13" s="42"/>
      <c r="P13" s="42"/>
      <c r="Q13" s="42"/>
    </row>
    <row r="14" spans="1:23" ht="17.100000000000001" customHeight="1" x14ac:dyDescent="0.3">
      <c r="B14" s="11">
        <v>10</v>
      </c>
      <c r="C14" s="11" t="s">
        <v>329</v>
      </c>
      <c r="D14" s="11">
        <v>22.44</v>
      </c>
      <c r="E14" s="11" t="s">
        <v>108</v>
      </c>
      <c r="F14" s="33">
        <v>1820</v>
      </c>
      <c r="G14" s="140"/>
      <c r="H14" s="8"/>
      <c r="I14" s="244"/>
      <c r="J14" s="244"/>
      <c r="K14" s="244"/>
      <c r="L14" s="244"/>
      <c r="M14" s="244"/>
      <c r="N14" s="13"/>
      <c r="O14" s="42"/>
      <c r="P14" s="42"/>
      <c r="Q14" s="42"/>
    </row>
    <row r="15" spans="1:23" ht="17.100000000000001" customHeight="1" x14ac:dyDescent="0.3">
      <c r="B15" s="11">
        <v>11</v>
      </c>
      <c r="C15" s="11" t="s">
        <v>330</v>
      </c>
      <c r="D15" s="119">
        <v>23.56</v>
      </c>
      <c r="E15" s="11" t="s">
        <v>107</v>
      </c>
      <c r="F15" s="33">
        <v>1915</v>
      </c>
      <c r="G15" s="140"/>
      <c r="H15" s="8"/>
      <c r="I15" s="245" t="s">
        <v>553</v>
      </c>
      <c r="J15" s="245"/>
      <c r="K15" s="245"/>
      <c r="L15" s="245"/>
      <c r="M15" s="245"/>
      <c r="O15" s="42"/>
      <c r="P15" s="42"/>
      <c r="Q15" s="42"/>
      <c r="S15" s="1" t="s">
        <v>490</v>
      </c>
    </row>
    <row r="16" spans="1:23" ht="17.100000000000001" customHeight="1" x14ac:dyDescent="0.3">
      <c r="B16" s="11">
        <v>12</v>
      </c>
      <c r="C16" s="11" t="s">
        <v>330</v>
      </c>
      <c r="D16" s="11">
        <v>24.2</v>
      </c>
      <c r="E16" s="11" t="s">
        <v>108</v>
      </c>
      <c r="F16" s="33">
        <v>1915</v>
      </c>
      <c r="G16" s="140"/>
      <c r="H16" s="8"/>
      <c r="I16" s="245"/>
      <c r="J16" s="245"/>
      <c r="K16" s="245"/>
      <c r="L16" s="245"/>
      <c r="M16" s="245"/>
      <c r="N16" s="5"/>
      <c r="O16" s="42"/>
      <c r="P16" s="42"/>
      <c r="Q16" s="42"/>
    </row>
    <row r="17" spans="2:17" ht="17.100000000000001" customHeight="1" x14ac:dyDescent="0.3">
      <c r="B17" s="11">
        <v>13</v>
      </c>
      <c r="C17" s="11" t="s">
        <v>601</v>
      </c>
      <c r="D17" s="11">
        <v>26</v>
      </c>
      <c r="E17" s="11" t="s">
        <v>108</v>
      </c>
      <c r="F17" s="33">
        <v>1950</v>
      </c>
      <c r="G17" s="140"/>
      <c r="H17" s="8"/>
      <c r="I17" s="246" t="s">
        <v>295</v>
      </c>
      <c r="J17" s="246"/>
      <c r="K17" s="246"/>
      <c r="L17" s="246"/>
      <c r="M17" s="246"/>
      <c r="N17" s="5"/>
      <c r="O17" s="42"/>
      <c r="P17" s="42"/>
      <c r="Q17" s="42"/>
    </row>
    <row r="18" spans="2:17" ht="17.100000000000001" customHeight="1" x14ac:dyDescent="0.3">
      <c r="B18" s="11">
        <v>14</v>
      </c>
      <c r="C18" s="11" t="s">
        <v>331</v>
      </c>
      <c r="D18" s="11">
        <v>27.43</v>
      </c>
      <c r="E18" s="11" t="s">
        <v>108</v>
      </c>
      <c r="F18" s="33">
        <v>2000</v>
      </c>
      <c r="G18" s="140"/>
      <c r="H18" s="8"/>
      <c r="I18" s="247"/>
      <c r="J18" s="247"/>
      <c r="K18" s="247"/>
      <c r="L18" s="247"/>
      <c r="M18" s="247"/>
      <c r="N18" s="5"/>
      <c r="O18" s="42"/>
      <c r="P18" s="42"/>
      <c r="Q18" s="42"/>
    </row>
    <row r="19" spans="2:17" ht="17.100000000000001" customHeight="1" x14ac:dyDescent="0.3">
      <c r="B19" s="11">
        <v>15</v>
      </c>
      <c r="C19" s="11" t="s">
        <v>331</v>
      </c>
      <c r="D19" s="11">
        <v>27.89</v>
      </c>
      <c r="E19" s="11" t="s">
        <v>107</v>
      </c>
      <c r="F19" s="33">
        <v>2090</v>
      </c>
      <c r="G19" s="140"/>
      <c r="H19" s="8"/>
      <c r="I19" s="248" t="s">
        <v>110</v>
      </c>
      <c r="J19" s="248" t="s">
        <v>151</v>
      </c>
      <c r="K19" s="71" t="s">
        <v>120</v>
      </c>
      <c r="L19" s="71" t="s">
        <v>120</v>
      </c>
      <c r="M19" s="250" t="s">
        <v>489</v>
      </c>
      <c r="O19" s="42"/>
      <c r="P19" s="42"/>
      <c r="Q19" s="42"/>
    </row>
    <row r="20" spans="2:17" ht="17.100000000000001" customHeight="1" x14ac:dyDescent="0.3">
      <c r="B20" s="11">
        <v>16</v>
      </c>
      <c r="C20" s="11" t="s">
        <v>624</v>
      </c>
      <c r="D20" s="11">
        <v>30.58</v>
      </c>
      <c r="E20" s="11" t="s">
        <v>108</v>
      </c>
      <c r="F20" s="33">
        <v>2125</v>
      </c>
      <c r="G20" s="140"/>
      <c r="H20" s="8"/>
      <c r="I20" s="249"/>
      <c r="J20" s="249"/>
      <c r="K20" s="72" t="s">
        <v>121</v>
      </c>
      <c r="L20" s="72" t="s">
        <v>166</v>
      </c>
      <c r="M20" s="251"/>
      <c r="N20" s="6"/>
    </row>
    <row r="21" spans="2:17" ht="17.100000000000001" customHeight="1" x14ac:dyDescent="0.3">
      <c r="B21" s="11">
        <v>17</v>
      </c>
      <c r="C21" s="11" t="s">
        <v>624</v>
      </c>
      <c r="D21" s="11">
        <v>29.23</v>
      </c>
      <c r="E21" s="11" t="s">
        <v>107</v>
      </c>
      <c r="F21" s="33">
        <v>2200</v>
      </c>
      <c r="G21" s="140"/>
      <c r="H21" s="8"/>
      <c r="I21" s="65" t="s">
        <v>243</v>
      </c>
      <c r="J21" s="65" t="s">
        <v>244</v>
      </c>
      <c r="K21" s="65"/>
      <c r="L21" s="65">
        <f>L25+4</f>
        <v>68</v>
      </c>
      <c r="M21" s="65">
        <v>0.22</v>
      </c>
      <c r="N21" s="2"/>
    </row>
    <row r="22" spans="2:17" ht="17.100000000000001" customHeight="1" x14ac:dyDescent="0.3">
      <c r="B22" s="11">
        <v>18</v>
      </c>
      <c r="C22" s="11" t="s">
        <v>332</v>
      </c>
      <c r="D22" s="11">
        <v>30.72</v>
      </c>
      <c r="E22" s="11" t="s">
        <v>108</v>
      </c>
      <c r="F22" s="33">
        <v>2135</v>
      </c>
      <c r="G22" s="140"/>
      <c r="H22" s="8"/>
      <c r="I22" s="65" t="s">
        <v>201</v>
      </c>
      <c r="J22" s="56" t="s">
        <v>244</v>
      </c>
      <c r="K22" s="65"/>
      <c r="L22" s="65">
        <f>L25+3</f>
        <v>67</v>
      </c>
      <c r="M22" s="65">
        <v>0.32</v>
      </c>
      <c r="N22" s="64"/>
    </row>
    <row r="23" spans="2:17" ht="17.100000000000001" customHeight="1" x14ac:dyDescent="0.3">
      <c r="B23" s="11">
        <v>19</v>
      </c>
      <c r="C23" s="11" t="s">
        <v>332</v>
      </c>
      <c r="D23" s="11">
        <v>31.83</v>
      </c>
      <c r="E23" s="11" t="s">
        <v>107</v>
      </c>
      <c r="F23" s="33">
        <v>2325</v>
      </c>
      <c r="G23" s="140"/>
      <c r="H23" s="8"/>
      <c r="I23" s="56" t="s">
        <v>155</v>
      </c>
      <c r="J23" s="56">
        <v>11.75</v>
      </c>
      <c r="K23" s="66">
        <f t="shared" ref="K23:K33" si="0">SUMPRODUCT(L23*M23)</f>
        <v>40.92</v>
      </c>
      <c r="L23" s="56">
        <f>L25+2</f>
        <v>66</v>
      </c>
      <c r="M23" s="56">
        <v>0.62</v>
      </c>
      <c r="N23" s="62"/>
    </row>
    <row r="24" spans="2:17" ht="17.100000000000001" customHeight="1" x14ac:dyDescent="0.3">
      <c r="B24" s="11">
        <v>20</v>
      </c>
      <c r="C24" s="11" t="s">
        <v>333</v>
      </c>
      <c r="D24" s="11">
        <v>39.479999999999997</v>
      </c>
      <c r="E24" s="11" t="s">
        <v>108</v>
      </c>
      <c r="F24" s="33">
        <v>2715</v>
      </c>
      <c r="G24" s="140"/>
      <c r="H24" s="8"/>
      <c r="I24" s="56" t="s">
        <v>156</v>
      </c>
      <c r="J24" s="56">
        <v>11.75</v>
      </c>
      <c r="K24" s="66">
        <f t="shared" si="0"/>
        <v>57.85</v>
      </c>
      <c r="L24" s="56">
        <f>L25+1</f>
        <v>65</v>
      </c>
      <c r="M24" s="56">
        <v>0.89</v>
      </c>
      <c r="N24" s="62"/>
    </row>
    <row r="25" spans="2:17" ht="17.100000000000001" customHeight="1" x14ac:dyDescent="0.3">
      <c r="B25" s="11">
        <v>21</v>
      </c>
      <c r="C25" s="11" t="s">
        <v>334</v>
      </c>
      <c r="D25" s="11">
        <v>43.65</v>
      </c>
      <c r="E25" s="11" t="s">
        <v>108</v>
      </c>
      <c r="F25" s="33">
        <v>3010</v>
      </c>
      <c r="G25" s="140"/>
      <c r="H25" s="8"/>
      <c r="I25" s="56" t="s">
        <v>157</v>
      </c>
      <c r="J25" s="56">
        <v>11.75</v>
      </c>
      <c r="K25" s="66">
        <f t="shared" si="0"/>
        <v>77.44</v>
      </c>
      <c r="L25" s="56">
        <v>64</v>
      </c>
      <c r="M25" s="56">
        <v>1.21</v>
      </c>
      <c r="N25" s="64"/>
    </row>
    <row r="26" spans="2:17" ht="17.100000000000001" customHeight="1" x14ac:dyDescent="0.3">
      <c r="B26" s="11">
        <v>22</v>
      </c>
      <c r="C26" s="11" t="s">
        <v>577</v>
      </c>
      <c r="D26" s="11">
        <v>45.99</v>
      </c>
      <c r="E26" s="11" t="s">
        <v>108</v>
      </c>
      <c r="F26" s="33">
        <v>3175</v>
      </c>
      <c r="G26" s="140"/>
      <c r="H26" s="8"/>
      <c r="I26" s="56" t="s">
        <v>158</v>
      </c>
      <c r="J26" s="56">
        <v>11.75</v>
      </c>
      <c r="K26" s="66">
        <f t="shared" si="0"/>
        <v>101.12</v>
      </c>
      <c r="L26" s="56">
        <v>64</v>
      </c>
      <c r="M26" s="56">
        <v>1.58</v>
      </c>
      <c r="N26" s="64"/>
    </row>
    <row r="27" spans="2:17" ht="17.100000000000001" customHeight="1" x14ac:dyDescent="0.3">
      <c r="B27" s="11">
        <v>23</v>
      </c>
      <c r="C27" s="11" t="s">
        <v>335</v>
      </c>
      <c r="D27" s="11">
        <v>47.28</v>
      </c>
      <c r="E27" s="11" t="s">
        <v>108</v>
      </c>
      <c r="F27" s="33">
        <v>3270</v>
      </c>
      <c r="G27" s="140"/>
      <c r="H27" s="8"/>
      <c r="I27" s="56" t="s">
        <v>159</v>
      </c>
      <c r="J27" s="56">
        <v>11.75</v>
      </c>
      <c r="K27" s="66">
        <f t="shared" si="0"/>
        <v>128</v>
      </c>
      <c r="L27" s="56">
        <v>64</v>
      </c>
      <c r="M27" s="67">
        <v>2</v>
      </c>
      <c r="N27" s="64"/>
    </row>
    <row r="28" spans="2:17" ht="17.100000000000001" customHeight="1" x14ac:dyDescent="0.3">
      <c r="B28" s="11">
        <v>24</v>
      </c>
      <c r="C28" s="11" t="s">
        <v>336</v>
      </c>
      <c r="D28" s="11">
        <v>57.97</v>
      </c>
      <c r="E28" s="11" t="s">
        <v>108</v>
      </c>
      <c r="F28" s="33">
        <v>4000</v>
      </c>
      <c r="G28" s="140"/>
      <c r="H28" s="8"/>
      <c r="I28" s="56" t="s">
        <v>160</v>
      </c>
      <c r="J28" s="56">
        <v>11.75</v>
      </c>
      <c r="K28" s="66">
        <f t="shared" si="0"/>
        <v>158.08000000000001</v>
      </c>
      <c r="L28" s="56">
        <v>64</v>
      </c>
      <c r="M28" s="56">
        <v>2.4700000000000002</v>
      </c>
      <c r="N28" s="64"/>
    </row>
    <row r="29" spans="2:17" ht="17.100000000000001" customHeight="1" x14ac:dyDescent="0.3">
      <c r="B29" s="11">
        <v>25</v>
      </c>
      <c r="C29" s="11" t="s">
        <v>337</v>
      </c>
      <c r="D29" s="11">
        <v>59.55</v>
      </c>
      <c r="E29" s="11" t="s">
        <v>108</v>
      </c>
      <c r="F29" s="33">
        <v>4110</v>
      </c>
      <c r="G29" s="140"/>
      <c r="H29" s="8"/>
      <c r="I29" s="56" t="s">
        <v>161</v>
      </c>
      <c r="J29" s="56">
        <v>11.75</v>
      </c>
      <c r="K29" s="66">
        <f t="shared" si="0"/>
        <v>190.72</v>
      </c>
      <c r="L29" s="56">
        <v>64</v>
      </c>
      <c r="M29" s="56">
        <v>2.98</v>
      </c>
      <c r="N29" s="64"/>
    </row>
    <row r="30" spans="2:17" ht="17.100000000000001" customHeight="1" x14ac:dyDescent="0.3">
      <c r="B30" s="11"/>
      <c r="C30" s="11"/>
      <c r="D30" s="11"/>
      <c r="E30" s="11"/>
      <c r="F30" s="11"/>
      <c r="G30" s="140"/>
      <c r="H30" s="8"/>
      <c r="I30" s="56" t="s">
        <v>163</v>
      </c>
      <c r="J30" s="56">
        <v>11.75</v>
      </c>
      <c r="K30" s="66">
        <f t="shared" si="0"/>
        <v>246.4</v>
      </c>
      <c r="L30" s="56">
        <v>64</v>
      </c>
      <c r="M30" s="56">
        <v>3.85</v>
      </c>
      <c r="N30" s="64"/>
    </row>
    <row r="31" spans="2:17" ht="17.100000000000001" customHeight="1" x14ac:dyDescent="0.3">
      <c r="B31" s="11">
        <v>1</v>
      </c>
      <c r="C31" s="11" t="s">
        <v>703</v>
      </c>
      <c r="D31" s="11">
        <v>14.46</v>
      </c>
      <c r="E31" s="11" t="s">
        <v>107</v>
      </c>
      <c r="F31" s="11">
        <v>1220</v>
      </c>
      <c r="G31" s="140"/>
      <c r="H31" s="8"/>
      <c r="I31" s="56" t="s">
        <v>162</v>
      </c>
      <c r="J31" s="56">
        <v>11.75</v>
      </c>
      <c r="K31" s="66">
        <f t="shared" si="0"/>
        <v>309.12</v>
      </c>
      <c r="L31" s="56">
        <v>64</v>
      </c>
      <c r="M31" s="56">
        <v>4.83</v>
      </c>
      <c r="N31" s="62"/>
    </row>
    <row r="32" spans="2:17" ht="17.100000000000001" customHeight="1" x14ac:dyDescent="0.3">
      <c r="B32" s="11">
        <v>2</v>
      </c>
      <c r="C32" s="11" t="s">
        <v>608</v>
      </c>
      <c r="D32" s="11">
        <v>16.71</v>
      </c>
      <c r="E32" s="11" t="s">
        <v>107</v>
      </c>
      <c r="F32" s="11">
        <v>1385</v>
      </c>
      <c r="G32" s="140"/>
      <c r="H32" s="8"/>
      <c r="I32" s="56" t="s">
        <v>164</v>
      </c>
      <c r="J32" s="56">
        <v>11.75</v>
      </c>
      <c r="K32" s="66">
        <f t="shared" si="0"/>
        <v>403.84</v>
      </c>
      <c r="L32" s="56">
        <v>64</v>
      </c>
      <c r="M32" s="56">
        <v>6.31</v>
      </c>
      <c r="N32" s="62"/>
    </row>
    <row r="33" spans="2:17" ht="17.100000000000001" customHeight="1" x14ac:dyDescent="0.3">
      <c r="B33" s="11">
        <v>3</v>
      </c>
      <c r="C33" s="11" t="s">
        <v>631</v>
      </c>
      <c r="D33" s="11">
        <v>19.25</v>
      </c>
      <c r="E33" s="11" t="s">
        <v>107</v>
      </c>
      <c r="F33" s="11">
        <v>1600</v>
      </c>
      <c r="G33" s="140"/>
      <c r="H33" s="3"/>
      <c r="I33" s="56" t="s">
        <v>216</v>
      </c>
      <c r="J33" s="56">
        <v>11.75</v>
      </c>
      <c r="K33" s="66">
        <f t="shared" si="0"/>
        <v>512</v>
      </c>
      <c r="L33" s="56">
        <v>64</v>
      </c>
      <c r="M33" s="67">
        <v>8</v>
      </c>
      <c r="N33" s="62"/>
    </row>
    <row r="34" spans="2:17" ht="17.100000000000001" customHeight="1" x14ac:dyDescent="0.3">
      <c r="B34" s="11">
        <v>4</v>
      </c>
      <c r="C34" s="11" t="s">
        <v>564</v>
      </c>
      <c r="D34" s="11">
        <v>21.324000000000002</v>
      </c>
      <c r="E34" s="11" t="s">
        <v>107</v>
      </c>
      <c r="F34" s="123">
        <v>1770</v>
      </c>
      <c r="G34" s="140"/>
      <c r="H34" s="8"/>
      <c r="I34" s="222" t="s">
        <v>297</v>
      </c>
      <c r="J34" s="222"/>
      <c r="K34" s="222"/>
      <c r="L34" s="222"/>
      <c r="M34" s="222"/>
      <c r="N34" s="62"/>
    </row>
    <row r="35" spans="2:17" ht="17.100000000000001" customHeight="1" x14ac:dyDescent="0.3">
      <c r="B35" s="11">
        <v>5</v>
      </c>
      <c r="C35" s="11" t="s">
        <v>339</v>
      </c>
      <c r="D35" s="11">
        <v>22.38</v>
      </c>
      <c r="E35" s="11" t="s">
        <v>107</v>
      </c>
      <c r="F35" s="33">
        <v>1860</v>
      </c>
      <c r="G35" s="140"/>
      <c r="H35" s="8"/>
      <c r="I35" s="223"/>
      <c r="J35" s="223"/>
      <c r="K35" s="223"/>
      <c r="L35" s="223"/>
      <c r="M35" s="223"/>
      <c r="N35" s="62"/>
      <c r="O35" s="253" t="s">
        <v>315</v>
      </c>
      <c r="P35" s="253"/>
      <c r="Q35" s="253"/>
    </row>
    <row r="36" spans="2:17" ht="17.100000000000001" customHeight="1" x14ac:dyDescent="0.3">
      <c r="B36" s="11">
        <v>6</v>
      </c>
      <c r="C36" s="11" t="s">
        <v>338</v>
      </c>
      <c r="D36" s="11">
        <v>24.05</v>
      </c>
      <c r="E36" s="11" t="s">
        <v>107</v>
      </c>
      <c r="F36" s="33">
        <v>2000</v>
      </c>
      <c r="G36" s="140"/>
      <c r="H36" s="8"/>
      <c r="I36" s="260" t="s">
        <v>110</v>
      </c>
      <c r="J36" s="260" t="s">
        <v>151</v>
      </c>
      <c r="K36" s="63" t="s">
        <v>120</v>
      </c>
      <c r="L36" s="63" t="s">
        <v>120</v>
      </c>
      <c r="M36" s="260" t="s">
        <v>167</v>
      </c>
      <c r="N36" s="62"/>
      <c r="O36" s="254" t="s">
        <v>299</v>
      </c>
      <c r="P36" s="254"/>
      <c r="Q36" s="254"/>
    </row>
    <row r="37" spans="2:17" ht="17.100000000000001" customHeight="1" x14ac:dyDescent="0.3">
      <c r="B37" s="11">
        <v>7</v>
      </c>
      <c r="C37" s="11" t="s">
        <v>340</v>
      </c>
      <c r="D37" s="11">
        <v>27.25</v>
      </c>
      <c r="E37" s="11" t="s">
        <v>107</v>
      </c>
      <c r="F37" s="33">
        <v>2265</v>
      </c>
      <c r="G37" s="140"/>
      <c r="H37" s="8"/>
      <c r="I37" s="261"/>
      <c r="J37" s="261"/>
      <c r="K37" s="65" t="s">
        <v>262</v>
      </c>
      <c r="L37" s="65" t="s">
        <v>166</v>
      </c>
      <c r="M37" s="261"/>
      <c r="N37" s="62"/>
      <c r="O37" s="73" t="s">
        <v>110</v>
      </c>
      <c r="P37" s="255" t="s">
        <v>153</v>
      </c>
      <c r="Q37" s="256"/>
    </row>
    <row r="38" spans="2:17" ht="17.100000000000001" customHeight="1" x14ac:dyDescent="0.3">
      <c r="B38" s="11">
        <v>8</v>
      </c>
      <c r="C38" s="11" t="s">
        <v>341</v>
      </c>
      <c r="D38" s="11">
        <v>28.7</v>
      </c>
      <c r="E38" s="11" t="s">
        <v>107</v>
      </c>
      <c r="F38" s="33">
        <v>2385</v>
      </c>
      <c r="G38" s="140"/>
      <c r="I38" s="56" t="s">
        <v>202</v>
      </c>
      <c r="J38" s="56">
        <v>11.75</v>
      </c>
      <c r="K38" s="66">
        <f>SUMPRODUCT(L38*M38)</f>
        <v>41.54</v>
      </c>
      <c r="L38" s="56">
        <f>L23+1</f>
        <v>67</v>
      </c>
      <c r="M38" s="56">
        <v>0.62</v>
      </c>
      <c r="N38" s="62"/>
      <c r="O38" s="63" t="s">
        <v>474</v>
      </c>
      <c r="P38" s="242">
        <v>69</v>
      </c>
      <c r="Q38" s="243"/>
    </row>
    <row r="39" spans="2:17" ht="17.100000000000001" customHeight="1" x14ac:dyDescent="0.3">
      <c r="B39" s="11">
        <v>9</v>
      </c>
      <c r="C39" s="11" t="s">
        <v>342</v>
      </c>
      <c r="D39" s="11">
        <v>33.54</v>
      </c>
      <c r="E39" s="11" t="s">
        <v>107</v>
      </c>
      <c r="F39" s="33">
        <v>2785</v>
      </c>
      <c r="G39" s="140"/>
      <c r="I39" s="56" t="s">
        <v>203</v>
      </c>
      <c r="J39" s="56">
        <v>11.75</v>
      </c>
      <c r="K39" s="66">
        <f t="shared" ref="K39:K47" si="1">SUMPRODUCT(L39*M39)</f>
        <v>58.74</v>
      </c>
      <c r="L39" s="56">
        <f>L24+1</f>
        <v>66</v>
      </c>
      <c r="M39" s="56">
        <v>0.89</v>
      </c>
      <c r="N39" s="62"/>
      <c r="O39" s="63" t="s">
        <v>260</v>
      </c>
      <c r="P39" s="242">
        <v>68</v>
      </c>
      <c r="Q39" s="243"/>
    </row>
    <row r="40" spans="2:17" ht="17.100000000000001" customHeight="1" x14ac:dyDescent="0.3">
      <c r="B40" s="11">
        <v>10</v>
      </c>
      <c r="C40" s="11" t="s">
        <v>342</v>
      </c>
      <c r="D40" s="11">
        <v>33.590000000000003</v>
      </c>
      <c r="E40" s="11" t="s">
        <v>108</v>
      </c>
      <c r="F40" s="33">
        <v>2790</v>
      </c>
      <c r="G40" s="140"/>
      <c r="I40" s="56" t="s">
        <v>204</v>
      </c>
      <c r="J40" s="56">
        <v>11.75</v>
      </c>
      <c r="K40" s="66">
        <f t="shared" si="1"/>
        <v>78.649999999999991</v>
      </c>
      <c r="L40" s="56">
        <f>L25+1</f>
        <v>65</v>
      </c>
      <c r="M40" s="56">
        <v>1.21</v>
      </c>
      <c r="N40" s="62"/>
      <c r="O40" s="63" t="s">
        <v>646</v>
      </c>
      <c r="P40" s="242">
        <v>68</v>
      </c>
      <c r="Q40" s="243"/>
    </row>
    <row r="41" spans="2:17" ht="17.100000000000001" customHeight="1" x14ac:dyDescent="0.3">
      <c r="B41" s="11">
        <v>11</v>
      </c>
      <c r="C41" s="11" t="s">
        <v>343</v>
      </c>
      <c r="D41" s="11">
        <v>36.24</v>
      </c>
      <c r="E41" s="11" t="s">
        <v>107</v>
      </c>
      <c r="F41" s="33">
        <v>2935</v>
      </c>
      <c r="G41" s="140"/>
      <c r="I41" s="56" t="s">
        <v>205</v>
      </c>
      <c r="J41" s="56">
        <v>11.75</v>
      </c>
      <c r="K41" s="66">
        <f t="shared" si="1"/>
        <v>102.7</v>
      </c>
      <c r="L41" s="56">
        <f t="shared" ref="L41:L47" si="2">L26+1</f>
        <v>65</v>
      </c>
      <c r="M41" s="56">
        <v>1.58</v>
      </c>
      <c r="N41" s="64"/>
      <c r="O41" s="63" t="s">
        <v>645</v>
      </c>
      <c r="P41" s="242">
        <v>68</v>
      </c>
      <c r="Q41" s="243"/>
    </row>
    <row r="42" spans="2:17" ht="17.100000000000001" customHeight="1" x14ac:dyDescent="0.3">
      <c r="B42" s="11">
        <v>12</v>
      </c>
      <c r="C42" s="11" t="s">
        <v>343</v>
      </c>
      <c r="D42" s="11">
        <v>39.28</v>
      </c>
      <c r="E42" s="11" t="s">
        <v>108</v>
      </c>
      <c r="F42" s="33">
        <v>3100</v>
      </c>
      <c r="G42" s="140"/>
      <c r="I42" s="56" t="s">
        <v>268</v>
      </c>
      <c r="J42" s="56">
        <v>11.75</v>
      </c>
      <c r="K42" s="66">
        <f t="shared" si="1"/>
        <v>130</v>
      </c>
      <c r="L42" s="56">
        <f t="shared" si="2"/>
        <v>65</v>
      </c>
      <c r="M42" s="67">
        <v>2</v>
      </c>
      <c r="N42" s="64"/>
      <c r="O42" s="63" t="s">
        <v>209</v>
      </c>
      <c r="P42" s="242">
        <v>68</v>
      </c>
      <c r="Q42" s="243"/>
    </row>
    <row r="43" spans="2:17" ht="17.100000000000001" customHeight="1" x14ac:dyDescent="0.3">
      <c r="B43" s="11">
        <v>13</v>
      </c>
      <c r="C43" s="11" t="s">
        <v>616</v>
      </c>
      <c r="D43" s="11">
        <v>41.63</v>
      </c>
      <c r="E43" s="11" t="s">
        <v>108</v>
      </c>
      <c r="F43" s="33">
        <v>3200</v>
      </c>
      <c r="G43" s="140"/>
      <c r="I43" s="56" t="s">
        <v>206</v>
      </c>
      <c r="J43" s="56">
        <v>11.75</v>
      </c>
      <c r="K43" s="66">
        <f t="shared" si="1"/>
        <v>160.55000000000001</v>
      </c>
      <c r="L43" s="56">
        <f t="shared" si="2"/>
        <v>65</v>
      </c>
      <c r="M43" s="56">
        <v>2.4700000000000002</v>
      </c>
      <c r="N43" s="62"/>
      <c r="O43" s="63" t="s">
        <v>475</v>
      </c>
      <c r="P43" s="242">
        <v>68</v>
      </c>
      <c r="Q43" s="243"/>
    </row>
    <row r="44" spans="2:17" ht="17.100000000000001" customHeight="1" x14ac:dyDescent="0.3">
      <c r="B44" s="11">
        <v>14</v>
      </c>
      <c r="C44" s="11" t="s">
        <v>344</v>
      </c>
      <c r="D44" s="11">
        <v>44.34</v>
      </c>
      <c r="E44" s="11" t="s">
        <v>107</v>
      </c>
      <c r="F44" s="33">
        <v>3330</v>
      </c>
      <c r="G44" s="140"/>
      <c r="I44" s="56" t="s">
        <v>207</v>
      </c>
      <c r="J44" s="56">
        <v>11.75</v>
      </c>
      <c r="K44" s="66">
        <f t="shared" si="1"/>
        <v>193.7</v>
      </c>
      <c r="L44" s="56">
        <f t="shared" si="2"/>
        <v>65</v>
      </c>
      <c r="M44" s="56">
        <v>2.98</v>
      </c>
      <c r="N44" s="62"/>
      <c r="O44" s="63" t="s">
        <v>476</v>
      </c>
      <c r="P44" s="242">
        <v>67</v>
      </c>
      <c r="Q44" s="243"/>
    </row>
    <row r="45" spans="2:17" ht="17.100000000000001" customHeight="1" x14ac:dyDescent="0.3">
      <c r="B45" s="11">
        <v>15</v>
      </c>
      <c r="C45" s="11" t="s">
        <v>344</v>
      </c>
      <c r="D45" s="11">
        <v>43.13</v>
      </c>
      <c r="E45" s="11" t="s">
        <v>108</v>
      </c>
      <c r="F45" s="33">
        <v>3240</v>
      </c>
      <c r="G45" s="140"/>
      <c r="I45" s="56" t="s">
        <v>263</v>
      </c>
      <c r="J45" s="56">
        <v>11.75</v>
      </c>
      <c r="K45" s="66">
        <f t="shared" si="1"/>
        <v>250.25</v>
      </c>
      <c r="L45" s="56">
        <f t="shared" si="2"/>
        <v>65</v>
      </c>
      <c r="M45" s="56">
        <v>3.85</v>
      </c>
      <c r="N45" s="64"/>
      <c r="O45" s="63" t="s">
        <v>210</v>
      </c>
      <c r="P45" s="242">
        <v>67</v>
      </c>
      <c r="Q45" s="243"/>
    </row>
    <row r="46" spans="2:17" ht="17.100000000000001" customHeight="1" x14ac:dyDescent="0.3">
      <c r="B46" s="11">
        <v>16</v>
      </c>
      <c r="C46" s="11" t="s">
        <v>591</v>
      </c>
      <c r="D46" s="11">
        <v>45.26</v>
      </c>
      <c r="E46" s="11" t="s">
        <v>107</v>
      </c>
      <c r="F46" s="33">
        <v>3400</v>
      </c>
      <c r="G46" s="140"/>
      <c r="I46" s="56" t="s">
        <v>250</v>
      </c>
      <c r="J46" s="56">
        <v>11.75</v>
      </c>
      <c r="K46" s="66">
        <f t="shared" si="1"/>
        <v>313.95</v>
      </c>
      <c r="L46" s="56">
        <f t="shared" si="2"/>
        <v>65</v>
      </c>
      <c r="M46" s="56">
        <v>4.83</v>
      </c>
      <c r="N46" s="64"/>
      <c r="O46" s="63" t="s">
        <v>211</v>
      </c>
      <c r="P46" s="242">
        <v>67</v>
      </c>
      <c r="Q46" s="243"/>
    </row>
    <row r="47" spans="2:17" ht="17.100000000000001" customHeight="1" x14ac:dyDescent="0.3">
      <c r="B47" s="11">
        <v>17</v>
      </c>
      <c r="C47" s="11" t="s">
        <v>591</v>
      </c>
      <c r="D47" s="154">
        <v>46.18</v>
      </c>
      <c r="E47" s="11" t="s">
        <v>108</v>
      </c>
      <c r="F47" s="33">
        <v>3235</v>
      </c>
      <c r="G47" s="140"/>
      <c r="I47" s="56" t="s">
        <v>303</v>
      </c>
      <c r="J47" s="56">
        <v>11.75</v>
      </c>
      <c r="K47" s="66">
        <f t="shared" si="1"/>
        <v>410.15</v>
      </c>
      <c r="L47" s="56">
        <f t="shared" si="2"/>
        <v>65</v>
      </c>
      <c r="M47" s="67">
        <v>6.31</v>
      </c>
      <c r="N47" s="64"/>
      <c r="O47" s="63" t="s">
        <v>212</v>
      </c>
      <c r="P47" s="242">
        <v>67</v>
      </c>
      <c r="Q47" s="243"/>
    </row>
    <row r="48" spans="2:17" ht="17.100000000000001" customHeight="1" x14ac:dyDescent="0.3">
      <c r="B48" s="11">
        <v>18</v>
      </c>
      <c r="C48" s="11" t="s">
        <v>345</v>
      </c>
      <c r="D48" s="11">
        <v>49.27</v>
      </c>
      <c r="E48" s="11" t="s">
        <v>107</v>
      </c>
      <c r="F48" s="33">
        <v>3595</v>
      </c>
      <c r="G48" s="140"/>
      <c r="I48" s="263" t="s">
        <v>296</v>
      </c>
      <c r="J48" s="253"/>
      <c r="K48" s="253"/>
      <c r="L48" s="253"/>
      <c r="M48" s="253"/>
      <c r="N48" s="64"/>
      <c r="O48" s="63" t="s">
        <v>477</v>
      </c>
      <c r="P48" s="242">
        <v>67</v>
      </c>
      <c r="Q48" s="243"/>
    </row>
    <row r="49" spans="2:17" ht="17.100000000000001" customHeight="1" x14ac:dyDescent="0.3">
      <c r="B49" s="11">
        <v>19</v>
      </c>
      <c r="C49" s="11" t="s">
        <v>345</v>
      </c>
      <c r="D49" s="11">
        <v>48.12</v>
      </c>
      <c r="E49" s="11" t="s">
        <v>108</v>
      </c>
      <c r="F49" s="33">
        <v>3335</v>
      </c>
      <c r="G49" s="140"/>
      <c r="I49" s="264"/>
      <c r="J49" s="223"/>
      <c r="K49" s="223"/>
      <c r="L49" s="223"/>
      <c r="M49" s="223"/>
      <c r="N49" s="64"/>
      <c r="O49" s="63" t="s">
        <v>213</v>
      </c>
      <c r="P49" s="242">
        <v>67</v>
      </c>
      <c r="Q49" s="243"/>
    </row>
    <row r="50" spans="2:17" ht="17.100000000000001" customHeight="1" x14ac:dyDescent="0.3">
      <c r="B50" s="11">
        <v>20</v>
      </c>
      <c r="C50" s="11" t="s">
        <v>346</v>
      </c>
      <c r="D50" s="11">
        <v>61.51</v>
      </c>
      <c r="E50" s="11" t="s">
        <v>108</v>
      </c>
      <c r="F50" s="33">
        <v>4240</v>
      </c>
      <c r="G50" s="140"/>
      <c r="I50" s="260" t="s">
        <v>110</v>
      </c>
      <c r="J50" s="63" t="s">
        <v>120</v>
      </c>
      <c r="K50" s="260" t="s">
        <v>452</v>
      </c>
      <c r="L50" s="262" t="s">
        <v>1</v>
      </c>
      <c r="M50" s="11" t="s">
        <v>120</v>
      </c>
      <c r="N50" s="64"/>
      <c r="O50" s="63" t="s">
        <v>214</v>
      </c>
      <c r="P50" s="242">
        <v>67</v>
      </c>
      <c r="Q50" s="243"/>
    </row>
    <row r="51" spans="2:17" ht="15.75" customHeight="1" x14ac:dyDescent="0.3">
      <c r="B51" s="11">
        <v>21</v>
      </c>
      <c r="C51" s="11" t="s">
        <v>347</v>
      </c>
      <c r="D51" s="11">
        <v>68.83</v>
      </c>
      <c r="E51" s="11" t="s">
        <v>108</v>
      </c>
      <c r="F51" s="33">
        <v>4750</v>
      </c>
      <c r="G51" s="140"/>
      <c r="I51" s="261"/>
      <c r="J51" s="65" t="s">
        <v>225</v>
      </c>
      <c r="K51" s="261"/>
      <c r="L51" s="262"/>
      <c r="M51" s="11" t="s">
        <v>225</v>
      </c>
      <c r="N51" s="62"/>
      <c r="O51" s="56" t="s">
        <v>215</v>
      </c>
      <c r="P51" s="242">
        <v>67</v>
      </c>
      <c r="Q51" s="243"/>
    </row>
    <row r="52" spans="2:17" ht="17.100000000000001" customHeight="1" x14ac:dyDescent="0.3">
      <c r="B52" s="11">
        <v>22</v>
      </c>
      <c r="C52" s="11" t="s">
        <v>576</v>
      </c>
      <c r="D52" s="11">
        <v>70.5</v>
      </c>
      <c r="E52" s="11" t="s">
        <v>108</v>
      </c>
      <c r="F52" s="33">
        <v>4870</v>
      </c>
      <c r="G52" s="140"/>
      <c r="I52" s="65" t="s">
        <v>504</v>
      </c>
      <c r="J52" s="65">
        <f>L24</f>
        <v>65</v>
      </c>
      <c r="K52" s="65">
        <v>0.18</v>
      </c>
      <c r="L52" s="56" t="s">
        <v>300</v>
      </c>
      <c r="M52" s="11">
        <v>65</v>
      </c>
      <c r="N52" s="62"/>
      <c r="O52" s="257" t="s">
        <v>479</v>
      </c>
      <c r="P52" s="257"/>
      <c r="Q52" s="257"/>
    </row>
    <row r="53" spans="2:17" ht="17.100000000000001" customHeight="1" x14ac:dyDescent="0.3">
      <c r="B53" s="11">
        <v>23</v>
      </c>
      <c r="C53" s="11" t="s">
        <v>348</v>
      </c>
      <c r="D53" s="11">
        <v>72.81</v>
      </c>
      <c r="E53" s="11" t="s">
        <v>108</v>
      </c>
      <c r="F53" s="33">
        <v>5090</v>
      </c>
      <c r="G53" s="140"/>
      <c r="I53" s="56" t="s">
        <v>416</v>
      </c>
      <c r="J53" s="65">
        <f>L25</f>
        <v>64</v>
      </c>
      <c r="K53" s="65">
        <v>0.26</v>
      </c>
      <c r="L53" s="11" t="s">
        <v>301</v>
      </c>
      <c r="M53" s="11">
        <v>70</v>
      </c>
      <c r="N53" s="62"/>
      <c r="O53" s="258"/>
      <c r="P53" s="258"/>
      <c r="Q53" s="258"/>
    </row>
    <row r="54" spans="2:17" ht="17.100000000000001" customHeight="1" x14ac:dyDescent="0.3">
      <c r="B54" s="11">
        <v>24</v>
      </c>
      <c r="C54" s="11" t="s">
        <v>349</v>
      </c>
      <c r="D54" s="11">
        <v>91.8</v>
      </c>
      <c r="E54" s="11" t="s">
        <v>108</v>
      </c>
      <c r="F54" s="33">
        <v>6340</v>
      </c>
      <c r="G54" s="140"/>
      <c r="H54" s="83"/>
      <c r="I54" s="56" t="s">
        <v>174</v>
      </c>
      <c r="J54" s="65">
        <f>L25</f>
        <v>64</v>
      </c>
      <c r="K54" s="56">
        <v>0.26</v>
      </c>
      <c r="L54" s="58"/>
      <c r="M54" s="58"/>
      <c r="N54" s="62"/>
      <c r="O54" s="56" t="s">
        <v>480</v>
      </c>
      <c r="P54" s="224">
        <v>100</v>
      </c>
      <c r="Q54" s="224"/>
    </row>
    <row r="55" spans="2:17" ht="17.100000000000001" customHeight="1" x14ac:dyDescent="0.3">
      <c r="B55" s="11">
        <v>25</v>
      </c>
      <c r="C55" s="11" t="s">
        <v>350</v>
      </c>
      <c r="D55" s="11">
        <v>96.17</v>
      </c>
      <c r="E55" s="11" t="s">
        <v>108</v>
      </c>
      <c r="F55" s="33">
        <v>6635</v>
      </c>
      <c r="G55" s="140"/>
      <c r="H55" s="83"/>
      <c r="I55" s="56" t="s">
        <v>208</v>
      </c>
      <c r="J55" s="65">
        <f>L25</f>
        <v>64</v>
      </c>
      <c r="K55" s="56">
        <v>0.32</v>
      </c>
      <c r="N55" s="62"/>
      <c r="O55" s="56" t="s">
        <v>481</v>
      </c>
      <c r="P55" s="224">
        <v>97</v>
      </c>
      <c r="Q55" s="224"/>
    </row>
    <row r="56" spans="2:17" ht="17.100000000000001" customHeight="1" x14ac:dyDescent="0.3">
      <c r="B56" s="55"/>
      <c r="C56" s="55"/>
      <c r="D56" s="55"/>
      <c r="E56" s="55"/>
      <c r="F56" s="55"/>
      <c r="G56" s="58"/>
      <c r="H56" s="83"/>
      <c r="I56" s="259" t="s">
        <v>634</v>
      </c>
      <c r="J56" s="259"/>
      <c r="K56" s="259"/>
      <c r="L56" s="259"/>
      <c r="M56" s="259"/>
      <c r="N56" s="62"/>
      <c r="O56" s="56" t="s">
        <v>482</v>
      </c>
      <c r="P56" s="224">
        <v>97</v>
      </c>
      <c r="Q56" s="224"/>
    </row>
    <row r="57" spans="2:17" ht="17.100000000000001" customHeight="1" x14ac:dyDescent="0.3">
      <c r="B57" s="169">
        <v>1</v>
      </c>
      <c r="C57" s="170" t="s">
        <v>665</v>
      </c>
      <c r="D57" s="170">
        <v>73.790000000000006</v>
      </c>
      <c r="E57" s="170" t="s">
        <v>108</v>
      </c>
      <c r="F57" s="170">
        <v>7300</v>
      </c>
      <c r="G57" s="170">
        <v>99</v>
      </c>
      <c r="H57" s="83"/>
      <c r="I57" s="259"/>
      <c r="J57" s="259"/>
      <c r="K57" s="259"/>
      <c r="L57" s="259"/>
      <c r="M57" s="259"/>
      <c r="N57" s="62"/>
      <c r="O57" s="56" t="s">
        <v>483</v>
      </c>
      <c r="P57" s="224">
        <v>97</v>
      </c>
      <c r="Q57" s="224"/>
    </row>
    <row r="58" spans="2:17" ht="17.100000000000001" customHeight="1" x14ac:dyDescent="0.3">
      <c r="B58" s="169">
        <v>2</v>
      </c>
      <c r="C58" s="170" t="s">
        <v>666</v>
      </c>
      <c r="D58" s="170">
        <v>290</v>
      </c>
      <c r="E58" s="170" t="s">
        <v>108</v>
      </c>
      <c r="F58" s="170">
        <v>28710</v>
      </c>
      <c r="G58" s="170">
        <v>99</v>
      </c>
      <c r="H58" s="83"/>
      <c r="I58" s="218" t="s">
        <v>110</v>
      </c>
      <c r="J58" s="218"/>
      <c r="K58" s="218"/>
      <c r="L58" s="214" t="s">
        <v>635</v>
      </c>
      <c r="M58" s="214"/>
      <c r="N58" s="62"/>
      <c r="O58" s="56" t="s">
        <v>528</v>
      </c>
      <c r="P58" s="224">
        <v>97</v>
      </c>
      <c r="Q58" s="224"/>
    </row>
    <row r="59" spans="2:17" ht="17.100000000000001" customHeight="1" x14ac:dyDescent="0.3">
      <c r="B59" s="169">
        <v>3</v>
      </c>
      <c r="C59" s="170" t="s">
        <v>667</v>
      </c>
      <c r="D59" s="170">
        <v>360</v>
      </c>
      <c r="E59" s="170" t="s">
        <v>108</v>
      </c>
      <c r="F59" s="170">
        <v>35640</v>
      </c>
      <c r="G59" s="170">
        <v>99</v>
      </c>
      <c r="H59" s="83"/>
      <c r="I59" s="218"/>
      <c r="J59" s="218"/>
      <c r="K59" s="218"/>
      <c r="L59" s="214"/>
      <c r="M59" s="214"/>
      <c r="N59" s="62"/>
      <c r="O59" s="56" t="s">
        <v>527</v>
      </c>
      <c r="P59" s="224">
        <v>97</v>
      </c>
      <c r="Q59" s="224"/>
    </row>
    <row r="60" spans="2:17" ht="17.100000000000001" customHeight="1" x14ac:dyDescent="0.3">
      <c r="B60" s="169">
        <v>4</v>
      </c>
      <c r="C60" s="170" t="s">
        <v>711</v>
      </c>
      <c r="D60" s="170">
        <v>440</v>
      </c>
      <c r="E60" s="170" t="s">
        <v>108</v>
      </c>
      <c r="F60" s="170">
        <v>43560</v>
      </c>
      <c r="G60" s="170">
        <v>99</v>
      </c>
      <c r="H60" s="83"/>
      <c r="I60" s="219" t="s">
        <v>636</v>
      </c>
      <c r="J60" s="219"/>
      <c r="K60" s="219"/>
      <c r="L60" s="220">
        <v>510</v>
      </c>
      <c r="M60" s="221"/>
      <c r="N60" s="62"/>
      <c r="O60" s="222" t="s">
        <v>270</v>
      </c>
      <c r="P60" s="222"/>
      <c r="Q60" s="222"/>
    </row>
    <row r="61" spans="2:17" ht="17.100000000000001" customHeight="1" x14ac:dyDescent="0.3">
      <c r="B61" s="161">
        <v>1</v>
      </c>
      <c r="C61" s="161" t="s">
        <v>560</v>
      </c>
      <c r="D61" s="162">
        <v>35.299999999999997</v>
      </c>
      <c r="E61" s="161" t="s">
        <v>559</v>
      </c>
      <c r="F61" s="161">
        <v>3565</v>
      </c>
      <c r="G61" s="161">
        <v>101</v>
      </c>
      <c r="H61" s="83"/>
      <c r="I61" s="219" t="s">
        <v>637</v>
      </c>
      <c r="J61" s="219"/>
      <c r="K61" s="219"/>
      <c r="L61" s="214">
        <v>560</v>
      </c>
      <c r="M61" s="214"/>
      <c r="O61" s="223"/>
      <c r="P61" s="223"/>
      <c r="Q61" s="223"/>
    </row>
    <row r="62" spans="2:17" ht="17.100000000000001" customHeight="1" x14ac:dyDescent="0.3">
      <c r="B62" s="161">
        <v>2</v>
      </c>
      <c r="C62" s="161" t="s">
        <v>712</v>
      </c>
      <c r="D62" s="162">
        <v>46.27</v>
      </c>
      <c r="E62" s="161" t="s">
        <v>559</v>
      </c>
      <c r="F62" s="161">
        <v>4675</v>
      </c>
      <c r="G62" s="161">
        <v>101</v>
      </c>
      <c r="H62" s="83"/>
      <c r="I62" s="219" t="s">
        <v>638</v>
      </c>
      <c r="J62" s="219"/>
      <c r="K62" s="219"/>
      <c r="L62" s="214">
        <v>580</v>
      </c>
      <c r="M62" s="214"/>
      <c r="O62" s="225" t="s">
        <v>110</v>
      </c>
      <c r="P62" s="226"/>
      <c r="Q62" s="63" t="s">
        <v>120</v>
      </c>
    </row>
    <row r="63" spans="2:17" ht="17.100000000000001" customHeight="1" x14ac:dyDescent="0.3">
      <c r="B63" s="161">
        <v>3</v>
      </c>
      <c r="C63" s="161" t="s">
        <v>692</v>
      </c>
      <c r="D63" s="162">
        <v>47.9</v>
      </c>
      <c r="E63" s="161" t="s">
        <v>559</v>
      </c>
      <c r="F63" s="161">
        <v>4900</v>
      </c>
      <c r="G63" s="161">
        <v>101</v>
      </c>
      <c r="H63" s="83"/>
      <c r="I63" s="219" t="s">
        <v>639</v>
      </c>
      <c r="J63" s="219"/>
      <c r="K63" s="219"/>
      <c r="L63" s="214">
        <v>790</v>
      </c>
      <c r="M63" s="214"/>
      <c r="O63" s="227"/>
      <c r="P63" s="228"/>
      <c r="Q63" s="65" t="s">
        <v>225</v>
      </c>
    </row>
    <row r="64" spans="2:17" ht="17.100000000000001" customHeight="1" x14ac:dyDescent="0.3">
      <c r="B64" s="61"/>
      <c r="C64" s="61"/>
      <c r="D64" s="61"/>
      <c r="E64" s="61"/>
      <c r="F64" s="61"/>
      <c r="G64" s="62"/>
      <c r="H64" s="83"/>
      <c r="I64" s="219" t="s">
        <v>640</v>
      </c>
      <c r="J64" s="219"/>
      <c r="K64" s="219"/>
      <c r="L64" s="214">
        <v>940</v>
      </c>
      <c r="M64" s="214"/>
      <c r="O64" s="230" t="s">
        <v>284</v>
      </c>
      <c r="P64" s="231"/>
      <c r="Q64" s="56">
        <v>86</v>
      </c>
    </row>
    <row r="65" spans="2:17" ht="17.100000000000001" customHeight="1" x14ac:dyDescent="0.3">
      <c r="B65" s="11">
        <v>1</v>
      </c>
      <c r="C65" s="59" t="s">
        <v>351</v>
      </c>
      <c r="D65" s="59">
        <v>300</v>
      </c>
      <c r="E65" s="11" t="s">
        <v>108</v>
      </c>
      <c r="F65" s="11">
        <f t="shared" ref="F65:F78" si="3">D65*G65</f>
        <v>24900</v>
      </c>
      <c r="G65" s="60">
        <v>83</v>
      </c>
      <c r="H65" s="83"/>
      <c r="I65" s="219" t="s">
        <v>643</v>
      </c>
      <c r="J65" s="219"/>
      <c r="K65" s="219"/>
      <c r="L65" s="220">
        <v>1130</v>
      </c>
      <c r="M65" s="221"/>
      <c r="O65" s="230" t="s">
        <v>280</v>
      </c>
      <c r="P65" s="231"/>
      <c r="Q65" s="56">
        <v>84</v>
      </c>
    </row>
    <row r="66" spans="2:17" ht="17.100000000000001" customHeight="1" x14ac:dyDescent="0.3">
      <c r="B66" s="11">
        <v>2</v>
      </c>
      <c r="C66" s="59" t="s">
        <v>352</v>
      </c>
      <c r="D66" s="11">
        <v>368</v>
      </c>
      <c r="E66" s="11" t="s">
        <v>108</v>
      </c>
      <c r="F66" s="11">
        <f t="shared" si="3"/>
        <v>30544</v>
      </c>
      <c r="G66" s="60">
        <v>83</v>
      </c>
      <c r="H66" s="83"/>
      <c r="I66" s="219" t="s">
        <v>641</v>
      </c>
      <c r="J66" s="219"/>
      <c r="K66" s="219"/>
      <c r="L66" s="220">
        <v>1530</v>
      </c>
      <c r="M66" s="221"/>
      <c r="O66" s="230" t="s">
        <v>281</v>
      </c>
      <c r="P66" s="231"/>
      <c r="Q66" s="56">
        <v>84</v>
      </c>
    </row>
    <row r="67" spans="2:17" ht="17.100000000000001" customHeight="1" x14ac:dyDescent="0.3">
      <c r="B67" s="11">
        <v>3</v>
      </c>
      <c r="C67" s="59" t="s">
        <v>353</v>
      </c>
      <c r="D67" s="11">
        <v>436</v>
      </c>
      <c r="E67" s="11" t="s">
        <v>108</v>
      </c>
      <c r="F67" s="11">
        <f t="shared" si="3"/>
        <v>36188</v>
      </c>
      <c r="G67" s="60">
        <v>83</v>
      </c>
      <c r="H67" s="83"/>
      <c r="I67" s="213" t="s">
        <v>649</v>
      </c>
      <c r="J67" s="213"/>
      <c r="K67" s="213"/>
      <c r="L67" s="229">
        <v>550</v>
      </c>
      <c r="M67" s="229"/>
      <c r="O67" s="230" t="s">
        <v>282</v>
      </c>
      <c r="P67" s="231"/>
      <c r="Q67" s="56">
        <v>84</v>
      </c>
    </row>
    <row r="68" spans="2:17" ht="17.100000000000001" customHeight="1" x14ac:dyDescent="0.3">
      <c r="B68" s="11">
        <v>4</v>
      </c>
      <c r="C68" s="59" t="s">
        <v>354</v>
      </c>
      <c r="D68" s="11">
        <v>573</v>
      </c>
      <c r="E68" s="11" t="s">
        <v>108</v>
      </c>
      <c r="F68" s="11">
        <f t="shared" si="3"/>
        <v>47559</v>
      </c>
      <c r="G68" s="60">
        <v>83</v>
      </c>
      <c r="H68" s="83"/>
      <c r="I68" s="213" t="s">
        <v>648</v>
      </c>
      <c r="J68" s="213"/>
      <c r="K68" s="213"/>
      <c r="L68" s="229">
        <v>740</v>
      </c>
      <c r="M68" s="229"/>
      <c r="O68" s="230" t="s">
        <v>283</v>
      </c>
      <c r="P68" s="231"/>
      <c r="Q68" s="56">
        <v>84</v>
      </c>
    </row>
    <row r="69" spans="2:17" ht="17.100000000000001" customHeight="1" x14ac:dyDescent="0.3">
      <c r="B69" s="11">
        <v>5</v>
      </c>
      <c r="C69" s="59" t="s">
        <v>355</v>
      </c>
      <c r="D69" s="33">
        <v>715</v>
      </c>
      <c r="E69" s="11" t="s">
        <v>108</v>
      </c>
      <c r="F69" s="11">
        <f t="shared" si="3"/>
        <v>59345</v>
      </c>
      <c r="G69" s="60">
        <v>83</v>
      </c>
      <c r="H69" s="83"/>
      <c r="I69" s="207" t="s">
        <v>710</v>
      </c>
      <c r="J69" s="207"/>
      <c r="K69" s="207"/>
      <c r="L69" s="208">
        <v>570</v>
      </c>
      <c r="M69" s="209"/>
    </row>
    <row r="70" spans="2:17" ht="17.100000000000001" customHeight="1" x14ac:dyDescent="0.3">
      <c r="B70" s="11">
        <v>6</v>
      </c>
      <c r="C70" s="59" t="s">
        <v>356</v>
      </c>
      <c r="D70" s="33">
        <v>850</v>
      </c>
      <c r="E70" s="11" t="s">
        <v>108</v>
      </c>
      <c r="F70" s="11">
        <f t="shared" si="3"/>
        <v>70550</v>
      </c>
      <c r="G70" s="60">
        <v>83</v>
      </c>
      <c r="H70" s="83"/>
      <c r="I70" s="215" t="s">
        <v>642</v>
      </c>
      <c r="J70" s="216"/>
      <c r="K70" s="217"/>
      <c r="L70" s="214">
        <v>2800</v>
      </c>
      <c r="M70" s="214"/>
      <c r="O70" s="266" t="s">
        <v>584</v>
      </c>
      <c r="P70" s="265" t="s">
        <v>585</v>
      </c>
      <c r="Q70" s="265"/>
    </row>
    <row r="71" spans="2:17" ht="17.100000000000001" customHeight="1" x14ac:dyDescent="0.3">
      <c r="B71" s="11">
        <v>7</v>
      </c>
      <c r="C71" s="59" t="s">
        <v>357</v>
      </c>
      <c r="D71" s="11">
        <v>1014</v>
      </c>
      <c r="E71" s="11" t="s">
        <v>108</v>
      </c>
      <c r="F71" s="11">
        <f t="shared" si="3"/>
        <v>103428</v>
      </c>
      <c r="G71" s="60">
        <v>102</v>
      </c>
      <c r="H71" s="83"/>
      <c r="I71" s="210" t="s">
        <v>647</v>
      </c>
      <c r="J71" s="211"/>
      <c r="K71" s="212"/>
      <c r="L71" s="214">
        <v>1890</v>
      </c>
      <c r="M71" s="214"/>
      <c r="O71" s="267"/>
      <c r="P71" s="265" t="s">
        <v>586</v>
      </c>
      <c r="Q71" s="265"/>
    </row>
    <row r="72" spans="2:17" ht="17.100000000000001" customHeight="1" x14ac:dyDescent="0.3">
      <c r="B72" s="11">
        <v>8</v>
      </c>
      <c r="C72" s="59" t="s">
        <v>358</v>
      </c>
      <c r="D72" s="11">
        <v>1157</v>
      </c>
      <c r="E72" s="11" t="s">
        <v>108</v>
      </c>
      <c r="F72" s="11">
        <f t="shared" si="3"/>
        <v>118014</v>
      </c>
      <c r="G72" s="60">
        <v>102</v>
      </c>
      <c r="O72" s="268"/>
      <c r="P72" s="265" t="s">
        <v>587</v>
      </c>
      <c r="Q72" s="265"/>
    </row>
    <row r="73" spans="2:17" ht="17.100000000000001" customHeight="1" x14ac:dyDescent="0.3">
      <c r="B73" s="11">
        <v>9</v>
      </c>
      <c r="C73" s="59" t="s">
        <v>469</v>
      </c>
      <c r="D73" s="11">
        <v>1290</v>
      </c>
      <c r="E73" s="11" t="s">
        <v>108</v>
      </c>
      <c r="F73" s="11">
        <f t="shared" si="3"/>
        <v>131580</v>
      </c>
      <c r="G73" s="60">
        <v>102</v>
      </c>
      <c r="I73" s="11">
        <v>1</v>
      </c>
      <c r="J73" s="11" t="s">
        <v>237</v>
      </c>
      <c r="K73" s="11" t="s">
        <v>109</v>
      </c>
      <c r="L73" s="11" t="s">
        <v>107</v>
      </c>
      <c r="M73" s="11">
        <v>720</v>
      </c>
    </row>
    <row r="74" spans="2:17" ht="15" customHeight="1" x14ac:dyDescent="0.3">
      <c r="B74" s="11">
        <v>10</v>
      </c>
      <c r="C74" s="59" t="s">
        <v>491</v>
      </c>
      <c r="D74" s="11">
        <v>1440</v>
      </c>
      <c r="E74" s="11" t="s">
        <v>108</v>
      </c>
      <c r="F74" s="11">
        <f t="shared" si="3"/>
        <v>146880</v>
      </c>
      <c r="G74" s="60">
        <v>102</v>
      </c>
      <c r="I74" s="11">
        <v>2</v>
      </c>
      <c r="J74" s="11" t="s">
        <v>238</v>
      </c>
      <c r="K74" s="11" t="s">
        <v>109</v>
      </c>
      <c r="L74" s="11" t="s">
        <v>107</v>
      </c>
      <c r="M74" s="11">
        <v>1000</v>
      </c>
    </row>
    <row r="75" spans="2:17" ht="15" customHeight="1" x14ac:dyDescent="0.3">
      <c r="B75" s="11">
        <v>11</v>
      </c>
      <c r="C75" s="59" t="s">
        <v>503</v>
      </c>
      <c r="D75" s="11">
        <v>1570</v>
      </c>
      <c r="E75" s="11" t="s">
        <v>108</v>
      </c>
      <c r="F75" s="11">
        <f t="shared" si="3"/>
        <v>160140</v>
      </c>
      <c r="G75" s="60">
        <v>102</v>
      </c>
    </row>
    <row r="76" spans="2:17" ht="15" customHeight="1" x14ac:dyDescent="0.3">
      <c r="B76" s="11">
        <v>12</v>
      </c>
      <c r="C76" s="59" t="s">
        <v>359</v>
      </c>
      <c r="D76" s="11">
        <v>1805</v>
      </c>
      <c r="E76" s="11" t="s">
        <v>108</v>
      </c>
      <c r="F76" s="11">
        <f t="shared" si="3"/>
        <v>184110</v>
      </c>
      <c r="G76" s="60">
        <v>102</v>
      </c>
    </row>
    <row r="77" spans="2:17" ht="15" customHeight="1" x14ac:dyDescent="0.3">
      <c r="B77" s="11">
        <v>13</v>
      </c>
      <c r="C77" s="59" t="s">
        <v>500</v>
      </c>
      <c r="D77" s="11">
        <v>2160</v>
      </c>
      <c r="E77" s="11" t="s">
        <v>108</v>
      </c>
      <c r="F77" s="11">
        <f t="shared" si="3"/>
        <v>220320</v>
      </c>
      <c r="G77" s="60">
        <v>102</v>
      </c>
    </row>
    <row r="78" spans="2:17" ht="15" customHeight="1" x14ac:dyDescent="0.3">
      <c r="B78" s="11">
        <v>14</v>
      </c>
      <c r="C78" s="59" t="s">
        <v>497</v>
      </c>
      <c r="D78" s="11">
        <v>2915</v>
      </c>
      <c r="E78" s="11" t="s">
        <v>108</v>
      </c>
      <c r="F78" s="11">
        <f t="shared" si="3"/>
        <v>297330</v>
      </c>
      <c r="G78" s="60">
        <v>102</v>
      </c>
    </row>
    <row r="79" spans="2:17" ht="15" customHeight="1" x14ac:dyDescent="0.3">
      <c r="B79" s="48"/>
      <c r="C79" s="49"/>
      <c r="D79" s="50"/>
      <c r="E79" s="50"/>
      <c r="F79" s="50"/>
      <c r="G79" s="50"/>
    </row>
    <row r="80" spans="2:17" ht="15" customHeight="1" x14ac:dyDescent="0.3"/>
    <row r="81" spans="6:6" ht="15" customHeight="1" x14ac:dyDescent="0.3"/>
    <row r="82" spans="6:6" ht="15" customHeight="1" x14ac:dyDescent="0.3"/>
    <row r="83" spans="6:6" ht="15" customHeight="1" x14ac:dyDescent="0.3"/>
    <row r="84" spans="6:6" ht="15" customHeight="1" x14ac:dyDescent="0.3"/>
    <row r="85" spans="6:6" ht="15" customHeight="1" x14ac:dyDescent="0.3"/>
    <row r="86" spans="6:6" ht="15" customHeight="1" x14ac:dyDescent="0.3"/>
    <row r="87" spans="6:6" ht="15" customHeight="1" x14ac:dyDescent="0.3"/>
    <row r="88" spans="6:6" ht="15" customHeight="1" x14ac:dyDescent="0.3"/>
    <row r="89" spans="6:6" ht="15" customHeight="1" x14ac:dyDescent="0.3"/>
    <row r="90" spans="6:6" ht="15" customHeight="1" x14ac:dyDescent="0.3"/>
    <row r="91" spans="6:6" ht="15" customHeight="1" x14ac:dyDescent="0.3"/>
    <row r="92" spans="6:6" ht="15" customHeight="1" x14ac:dyDescent="0.3"/>
    <row r="93" spans="6:6" ht="15" customHeight="1" x14ac:dyDescent="0.3"/>
    <row r="94" spans="6:6" ht="15" customHeight="1" x14ac:dyDescent="0.3">
      <c r="F94" s="1" t="s">
        <v>490</v>
      </c>
    </row>
    <row r="95" spans="6:6" ht="15" customHeight="1" x14ac:dyDescent="0.3"/>
    <row r="96" spans="6:6" ht="15" customHeight="1" x14ac:dyDescent="0.3"/>
    <row r="115" spans="16:16" x14ac:dyDescent="0.3">
      <c r="P115" s="1">
        <v>1</v>
      </c>
    </row>
  </sheetData>
  <mergeCells count="92">
    <mergeCell ref="P71:Q71"/>
    <mergeCell ref="P72:Q72"/>
    <mergeCell ref="P70:Q70"/>
    <mergeCell ref="O70:O72"/>
    <mergeCell ref="M36:M37"/>
    <mergeCell ref="I34:M35"/>
    <mergeCell ref="I36:I37"/>
    <mergeCell ref="L68:M68"/>
    <mergeCell ref="J36:J37"/>
    <mergeCell ref="L50:L51"/>
    <mergeCell ref="I50:I51"/>
    <mergeCell ref="K50:K51"/>
    <mergeCell ref="I48:M49"/>
    <mergeCell ref="I63:K63"/>
    <mergeCell ref="I65:K65"/>
    <mergeCell ref="I66:K66"/>
    <mergeCell ref="L65:M65"/>
    <mergeCell ref="L66:M66"/>
    <mergeCell ref="I61:K61"/>
    <mergeCell ref="I64:K64"/>
    <mergeCell ref="P55:Q55"/>
    <mergeCell ref="P50:Q50"/>
    <mergeCell ref="P51:Q51"/>
    <mergeCell ref="O52:Q53"/>
    <mergeCell ref="I56:M57"/>
    <mergeCell ref="P57:Q57"/>
    <mergeCell ref="P56:Q56"/>
    <mergeCell ref="P37:Q37"/>
    <mergeCell ref="P54:Q54"/>
    <mergeCell ref="P45:Q45"/>
    <mergeCell ref="P43:Q43"/>
    <mergeCell ref="P44:Q44"/>
    <mergeCell ref="P46:Q46"/>
    <mergeCell ref="P47:Q47"/>
    <mergeCell ref="P49:Q49"/>
    <mergeCell ref="P48:Q48"/>
    <mergeCell ref="P42:Q42"/>
    <mergeCell ref="O9:Q10"/>
    <mergeCell ref="P41:Q41"/>
    <mergeCell ref="I9:M10"/>
    <mergeCell ref="P38:Q38"/>
    <mergeCell ref="I13:M14"/>
    <mergeCell ref="I15:M16"/>
    <mergeCell ref="I17:M18"/>
    <mergeCell ref="I19:I20"/>
    <mergeCell ref="J19:J20"/>
    <mergeCell ref="M19:M20"/>
    <mergeCell ref="I11:M12"/>
    <mergeCell ref="O11:Q12"/>
    <mergeCell ref="P40:Q40"/>
    <mergeCell ref="O35:Q35"/>
    <mergeCell ref="O36:Q36"/>
    <mergeCell ref="P39:Q39"/>
    <mergeCell ref="O4:Q6"/>
    <mergeCell ref="G3:G4"/>
    <mergeCell ref="I1:Q3"/>
    <mergeCell ref="I4:M6"/>
    <mergeCell ref="I7:M8"/>
    <mergeCell ref="O7:Q8"/>
    <mergeCell ref="B1:F2"/>
    <mergeCell ref="B3:B4"/>
    <mergeCell ref="C3:C4"/>
    <mergeCell ref="D3:D4"/>
    <mergeCell ref="E3:E4"/>
    <mergeCell ref="F3:F4"/>
    <mergeCell ref="I62:K62"/>
    <mergeCell ref="O62:P63"/>
    <mergeCell ref="I68:K68"/>
    <mergeCell ref="L64:M64"/>
    <mergeCell ref="L61:M61"/>
    <mergeCell ref="L63:M63"/>
    <mergeCell ref="L67:M67"/>
    <mergeCell ref="O64:P64"/>
    <mergeCell ref="O67:P67"/>
    <mergeCell ref="L62:M62"/>
    <mergeCell ref="O68:P68"/>
    <mergeCell ref="O65:P65"/>
    <mergeCell ref="O66:P66"/>
    <mergeCell ref="I58:K59"/>
    <mergeCell ref="L58:M59"/>
    <mergeCell ref="I60:K60"/>
    <mergeCell ref="L60:M60"/>
    <mergeCell ref="O60:Q61"/>
    <mergeCell ref="P59:Q59"/>
    <mergeCell ref="P58:Q58"/>
    <mergeCell ref="I69:K69"/>
    <mergeCell ref="L69:M69"/>
    <mergeCell ref="I71:K71"/>
    <mergeCell ref="I67:K67"/>
    <mergeCell ref="L71:M71"/>
    <mergeCell ref="I70:K70"/>
    <mergeCell ref="L70:M70"/>
  </mergeCells>
  <phoneticPr fontId="38" type="noConversion"/>
  <hyperlinks>
    <hyperlink ref="I13" r:id="rId1" display="www.metalltorg.kg." xr:uid="{00000000-0004-0000-0000-000000000000}"/>
  </hyperlinks>
  <printOptions horizontalCentered="1" verticalCentered="1"/>
  <pageMargins left="0" right="0" top="0" bottom="0.2" header="0" footer="0.2"/>
  <pageSetup paperSize="9" scale="4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U121"/>
  <sheetViews>
    <sheetView topLeftCell="C61" zoomScaleNormal="100" zoomScaleSheetLayoutView="100" workbookViewId="0">
      <selection activeCell="T59" sqref="T59:T87"/>
    </sheetView>
  </sheetViews>
  <sheetFormatPr defaultColWidth="9.109375" defaultRowHeight="14.4" x14ac:dyDescent="0.3"/>
  <cols>
    <col min="1" max="1" width="6.33203125" style="1" customWidth="1"/>
    <col min="2" max="2" width="14.88671875" style="1" customWidth="1"/>
    <col min="3" max="3" width="13.88671875" style="1" customWidth="1"/>
    <col min="4" max="4" width="10.109375" customWidth="1"/>
    <col min="5" max="5" width="8.44140625" style="1" customWidth="1"/>
    <col min="6" max="6" width="5" style="1" customWidth="1"/>
    <col min="7" max="7" width="15.6640625" style="1" customWidth="1"/>
    <col min="8" max="8" width="12.33203125" style="1" customWidth="1"/>
    <col min="9" max="9" width="12" style="1" customWidth="1"/>
    <col min="10" max="10" width="5.5546875" style="1" customWidth="1"/>
    <col min="11" max="11" width="5.33203125" style="1" customWidth="1"/>
    <col min="12" max="12" width="18.109375" style="1" customWidth="1"/>
    <col min="13" max="13" width="13.44140625" style="1" customWidth="1"/>
    <col min="14" max="14" width="11.33203125" style="1" customWidth="1"/>
    <col min="15" max="15" width="5.88671875" style="1" customWidth="1"/>
    <col min="16" max="16" width="5" style="1" customWidth="1"/>
    <col min="17" max="17" width="19.88671875" style="1" customWidth="1"/>
    <col min="18" max="18" width="13.109375" style="1" customWidth="1"/>
    <col min="19" max="19" width="9.5546875" style="1" customWidth="1"/>
    <col min="20" max="16384" width="9.109375" style="1"/>
  </cols>
  <sheetData>
    <row r="1" spans="1:20" ht="21" customHeight="1" x14ac:dyDescent="0.3">
      <c r="A1" s="269" t="s">
        <v>602</v>
      </c>
      <c r="B1" s="270"/>
      <c r="C1" s="271"/>
      <c r="E1" s="9"/>
      <c r="F1" s="269" t="s">
        <v>603</v>
      </c>
      <c r="G1" s="270"/>
      <c r="H1" s="271"/>
      <c r="K1" s="269" t="s">
        <v>606</v>
      </c>
      <c r="L1" s="270"/>
      <c r="M1" s="271"/>
      <c r="N1" s="70"/>
      <c r="P1" s="269" t="s">
        <v>606</v>
      </c>
      <c r="Q1" s="270"/>
      <c r="R1" s="271"/>
    </row>
    <row r="2" spans="1:20" ht="14.25" customHeight="1" x14ac:dyDescent="0.3">
      <c r="A2" s="28" t="s">
        <v>0</v>
      </c>
      <c r="B2" s="121" t="s">
        <v>1</v>
      </c>
      <c r="C2" s="121" t="s">
        <v>453</v>
      </c>
      <c r="F2" s="28" t="s">
        <v>0</v>
      </c>
      <c r="G2" s="121" t="s">
        <v>1</v>
      </c>
      <c r="H2" s="121" t="s">
        <v>453</v>
      </c>
      <c r="K2" s="28" t="s">
        <v>0</v>
      </c>
      <c r="L2" s="121" t="s">
        <v>1</v>
      </c>
      <c r="M2" s="121" t="s">
        <v>453</v>
      </c>
      <c r="N2" s="70"/>
      <c r="P2" s="28" t="s">
        <v>0</v>
      </c>
      <c r="Q2" s="121" t="s">
        <v>1</v>
      </c>
      <c r="R2" s="121" t="s">
        <v>453</v>
      </c>
    </row>
    <row r="3" spans="1:20" ht="8.1" customHeight="1" x14ac:dyDescent="0.3">
      <c r="A3" s="28">
        <v>1</v>
      </c>
      <c r="B3" s="28" t="s">
        <v>629</v>
      </c>
      <c r="C3" s="121">
        <v>36</v>
      </c>
      <c r="F3" s="28">
        <v>1</v>
      </c>
      <c r="G3" s="28" t="s">
        <v>63</v>
      </c>
      <c r="H3" s="28">
        <v>30</v>
      </c>
      <c r="I3" s="140"/>
      <c r="K3" s="28">
        <v>1</v>
      </c>
      <c r="L3" s="121" t="s">
        <v>671</v>
      </c>
      <c r="M3" s="121">
        <v>53</v>
      </c>
      <c r="N3" s="140"/>
      <c r="P3" s="121">
        <v>1</v>
      </c>
      <c r="Q3" s="121" t="s">
        <v>128</v>
      </c>
      <c r="R3" s="121">
        <v>37</v>
      </c>
      <c r="S3" s="83"/>
    </row>
    <row r="4" spans="1:20" ht="8.1" customHeight="1" x14ac:dyDescent="0.3">
      <c r="A4" s="28">
        <v>2</v>
      </c>
      <c r="B4" s="28" t="s">
        <v>16</v>
      </c>
      <c r="C4" s="10">
        <v>39</v>
      </c>
      <c r="E4" s="156"/>
      <c r="F4" s="28">
        <v>2</v>
      </c>
      <c r="G4" s="28" t="s">
        <v>64</v>
      </c>
      <c r="H4" s="28">
        <v>33</v>
      </c>
      <c r="I4" s="140"/>
      <c r="K4" s="121">
        <v>2</v>
      </c>
      <c r="L4" s="121" t="s">
        <v>670</v>
      </c>
      <c r="M4" s="68">
        <v>56</v>
      </c>
      <c r="N4" s="140"/>
      <c r="P4" s="121">
        <v>2</v>
      </c>
      <c r="Q4" s="121" t="s">
        <v>129</v>
      </c>
      <c r="R4" s="121">
        <v>40</v>
      </c>
      <c r="S4" s="83"/>
    </row>
    <row r="5" spans="1:20" ht="8.1" customHeight="1" x14ac:dyDescent="0.3">
      <c r="A5" s="28">
        <v>3</v>
      </c>
      <c r="B5" s="28" t="s">
        <v>266</v>
      </c>
      <c r="C5" s="10">
        <v>45</v>
      </c>
      <c r="E5" s="156"/>
      <c r="F5" s="28">
        <v>3</v>
      </c>
      <c r="G5" s="28" t="s">
        <v>583</v>
      </c>
      <c r="H5" s="28">
        <v>36</v>
      </c>
      <c r="I5" s="140"/>
      <c r="K5" s="28">
        <v>3</v>
      </c>
      <c r="L5" s="121" t="s">
        <v>132</v>
      </c>
      <c r="M5" s="68">
        <v>63</v>
      </c>
      <c r="N5" s="140"/>
      <c r="P5" s="121">
        <v>3</v>
      </c>
      <c r="Q5" s="121" t="s">
        <v>518</v>
      </c>
      <c r="R5" s="121">
        <v>42</v>
      </c>
      <c r="S5" s="83"/>
    </row>
    <row r="6" spans="1:20" ht="8.1" customHeight="1" x14ac:dyDescent="0.3">
      <c r="A6" s="28">
        <v>4</v>
      </c>
      <c r="B6" s="28" t="s">
        <v>192</v>
      </c>
      <c r="C6" s="10">
        <v>49</v>
      </c>
      <c r="E6" s="156"/>
      <c r="F6" s="28">
        <v>4</v>
      </c>
      <c r="G6" s="28" t="s">
        <v>65</v>
      </c>
      <c r="H6" s="28">
        <v>39</v>
      </c>
      <c r="I6" s="140"/>
      <c r="K6" s="28">
        <v>4</v>
      </c>
      <c r="L6" s="121" t="s">
        <v>125</v>
      </c>
      <c r="M6" s="68">
        <v>67</v>
      </c>
      <c r="N6" s="140"/>
      <c r="P6" s="121">
        <v>4</v>
      </c>
      <c r="Q6" s="121" t="s">
        <v>2</v>
      </c>
      <c r="R6" s="121">
        <v>46</v>
      </c>
      <c r="S6" s="83"/>
    </row>
    <row r="7" spans="1:20" ht="8.1" customHeight="1" x14ac:dyDescent="0.3">
      <c r="A7" s="28">
        <v>5</v>
      </c>
      <c r="B7" s="28" t="s">
        <v>168</v>
      </c>
      <c r="C7" s="10">
        <v>50</v>
      </c>
      <c r="E7" s="156"/>
      <c r="F7" s="28">
        <v>5</v>
      </c>
      <c r="G7" s="28" t="s">
        <v>502</v>
      </c>
      <c r="H7" s="28">
        <v>45</v>
      </c>
      <c r="I7" s="140"/>
      <c r="K7" s="121">
        <v>5</v>
      </c>
      <c r="L7" s="121" t="s">
        <v>526</v>
      </c>
      <c r="M7" s="68">
        <v>79.695000000000007</v>
      </c>
      <c r="N7" s="140"/>
      <c r="P7" s="121">
        <v>5</v>
      </c>
      <c r="Q7" s="121" t="s">
        <v>3</v>
      </c>
      <c r="R7" s="121">
        <v>58</v>
      </c>
      <c r="S7" s="83"/>
    </row>
    <row r="8" spans="1:20" ht="8.1" customHeight="1" x14ac:dyDescent="0.3">
      <c r="A8" s="28">
        <v>6</v>
      </c>
      <c r="B8" s="28" t="s">
        <v>279</v>
      </c>
      <c r="C8" s="10">
        <v>59</v>
      </c>
      <c r="E8" s="156"/>
      <c r="F8" s="28">
        <v>6</v>
      </c>
      <c r="G8" s="28" t="s">
        <v>66</v>
      </c>
      <c r="H8" s="28">
        <v>49</v>
      </c>
      <c r="I8" s="140"/>
      <c r="J8" s="83"/>
      <c r="K8" s="28">
        <v>6</v>
      </c>
      <c r="L8" s="121" t="s">
        <v>523</v>
      </c>
      <c r="M8" s="68">
        <v>86.36</v>
      </c>
      <c r="N8" s="140"/>
      <c r="P8" s="121">
        <v>6</v>
      </c>
      <c r="Q8" s="121" t="s">
        <v>708</v>
      </c>
      <c r="R8" s="121">
        <v>69</v>
      </c>
      <c r="S8" s="83"/>
    </row>
    <row r="9" spans="1:20" ht="8.1" customHeight="1" x14ac:dyDescent="0.3">
      <c r="A9" s="28">
        <v>7</v>
      </c>
      <c r="B9" s="28" t="s">
        <v>143</v>
      </c>
      <c r="C9" s="10">
        <v>50</v>
      </c>
      <c r="E9" s="156"/>
      <c r="F9" s="28">
        <v>7</v>
      </c>
      <c r="G9" s="28" t="s">
        <v>67</v>
      </c>
      <c r="H9" s="28">
        <v>54</v>
      </c>
      <c r="I9" s="140"/>
      <c r="J9" s="83"/>
      <c r="K9" s="28">
        <v>7</v>
      </c>
      <c r="L9" s="121" t="s">
        <v>622</v>
      </c>
      <c r="M9" s="68">
        <v>68</v>
      </c>
      <c r="N9" s="140"/>
      <c r="P9" s="121">
        <v>7</v>
      </c>
      <c r="Q9" s="121" t="s">
        <v>4</v>
      </c>
      <c r="R9" s="121">
        <v>73</v>
      </c>
      <c r="S9" s="83"/>
    </row>
    <row r="10" spans="1:20" ht="8.1" customHeight="1" x14ac:dyDescent="0.3">
      <c r="A10" s="28">
        <v>8</v>
      </c>
      <c r="B10" s="28" t="s">
        <v>197</v>
      </c>
      <c r="C10" s="10">
        <v>62</v>
      </c>
      <c r="E10" s="156"/>
      <c r="F10" s="28">
        <v>8</v>
      </c>
      <c r="G10" s="28" t="s">
        <v>150</v>
      </c>
      <c r="H10" s="28">
        <v>57</v>
      </c>
      <c r="I10" s="140"/>
      <c r="J10" s="83"/>
      <c r="K10" s="121">
        <v>8</v>
      </c>
      <c r="L10" s="121" t="s">
        <v>248</v>
      </c>
      <c r="M10" s="68">
        <v>71.13600000000001</v>
      </c>
      <c r="N10" s="140"/>
      <c r="P10" s="121">
        <v>8</v>
      </c>
      <c r="Q10" s="121" t="s">
        <v>149</v>
      </c>
      <c r="R10" s="121">
        <v>80</v>
      </c>
      <c r="S10" s="83"/>
    </row>
    <row r="11" spans="1:20" ht="8.1" customHeight="1" x14ac:dyDescent="0.3">
      <c r="A11" s="28">
        <v>9</v>
      </c>
      <c r="B11" s="28" t="s">
        <v>19</v>
      </c>
      <c r="C11" s="10">
        <v>70</v>
      </c>
      <c r="E11" s="156"/>
      <c r="F11" s="28">
        <v>9</v>
      </c>
      <c r="G11" s="28" t="s">
        <v>695</v>
      </c>
      <c r="H11" s="28">
        <v>45</v>
      </c>
      <c r="I11" s="140"/>
      <c r="J11" s="83"/>
      <c r="K11" s="28">
        <v>9</v>
      </c>
      <c r="L11" s="121" t="s">
        <v>130</v>
      </c>
      <c r="M11" s="68">
        <v>79.570000000000007</v>
      </c>
      <c r="N11" s="140"/>
      <c r="P11" s="121">
        <v>9</v>
      </c>
      <c r="Q11" s="121" t="s">
        <v>5</v>
      </c>
      <c r="R11" s="121">
        <v>86</v>
      </c>
      <c r="S11" s="83"/>
    </row>
    <row r="12" spans="1:20" ht="8.1" customHeight="1" x14ac:dyDescent="0.3">
      <c r="A12" s="28">
        <v>10</v>
      </c>
      <c r="B12" s="28" t="s">
        <v>17</v>
      </c>
      <c r="C12" s="10">
        <v>57</v>
      </c>
      <c r="E12" s="156"/>
      <c r="F12" s="28">
        <v>10</v>
      </c>
      <c r="G12" s="28" t="s">
        <v>707</v>
      </c>
      <c r="H12" s="28">
        <v>47</v>
      </c>
      <c r="I12" s="140"/>
      <c r="J12" s="83"/>
      <c r="K12" s="28">
        <v>10</v>
      </c>
      <c r="L12" s="121" t="s">
        <v>6</v>
      </c>
      <c r="M12" s="68">
        <v>85.399999999999991</v>
      </c>
      <c r="N12"/>
      <c r="P12" s="121">
        <v>10</v>
      </c>
      <c r="Q12" s="121" t="s">
        <v>663</v>
      </c>
      <c r="R12" s="121">
        <v>100</v>
      </c>
      <c r="S12" s="83"/>
    </row>
    <row r="13" spans="1:20" ht="8.1" customHeight="1" x14ac:dyDescent="0.3">
      <c r="A13" s="28">
        <v>11</v>
      </c>
      <c r="B13" s="28" t="s">
        <v>18</v>
      </c>
      <c r="C13" s="10">
        <v>67</v>
      </c>
      <c r="E13" s="156"/>
      <c r="F13" s="28">
        <v>11</v>
      </c>
      <c r="G13" s="28" t="s">
        <v>68</v>
      </c>
      <c r="H13" s="28">
        <v>50</v>
      </c>
      <c r="I13" s="140"/>
      <c r="J13" s="83"/>
      <c r="K13" s="121">
        <v>11</v>
      </c>
      <c r="L13" s="121" t="s">
        <v>525</v>
      </c>
      <c r="M13" s="68">
        <v>107.64</v>
      </c>
      <c r="N13"/>
      <c r="P13" s="272" t="s">
        <v>494</v>
      </c>
      <c r="Q13" s="273"/>
      <c r="R13" s="274"/>
      <c r="S13" s="83"/>
    </row>
    <row r="14" spans="1:20" ht="8.1" customHeight="1" x14ac:dyDescent="0.3">
      <c r="A14" s="28">
        <v>12</v>
      </c>
      <c r="B14" s="28" t="s">
        <v>135</v>
      </c>
      <c r="C14" s="10">
        <v>75</v>
      </c>
      <c r="E14" s="156"/>
      <c r="F14" s="28">
        <v>12</v>
      </c>
      <c r="G14" s="28" t="s">
        <v>694</v>
      </c>
      <c r="H14" s="28">
        <v>55</v>
      </c>
      <c r="I14" s="140"/>
      <c r="J14" s="83"/>
      <c r="K14" s="28">
        <v>12</v>
      </c>
      <c r="L14" s="121" t="s">
        <v>618</v>
      </c>
      <c r="M14" s="68">
        <v>113.56</v>
      </c>
      <c r="N14"/>
      <c r="P14" s="275"/>
      <c r="Q14" s="276"/>
      <c r="R14" s="277"/>
      <c r="S14" s="83"/>
    </row>
    <row r="15" spans="1:20" ht="8.1" customHeight="1" x14ac:dyDescent="0.3">
      <c r="A15" s="28">
        <v>13</v>
      </c>
      <c r="B15" s="28" t="s">
        <v>20</v>
      </c>
      <c r="C15" s="10">
        <v>64</v>
      </c>
      <c r="E15" s="156"/>
      <c r="F15" s="28">
        <v>13</v>
      </c>
      <c r="G15" s="28" t="s">
        <v>69</v>
      </c>
      <c r="H15" s="28">
        <v>59</v>
      </c>
      <c r="I15" s="140"/>
      <c r="J15" s="83"/>
      <c r="K15" s="28">
        <v>13</v>
      </c>
      <c r="L15" s="121" t="s">
        <v>461</v>
      </c>
      <c r="M15" s="68">
        <v>83</v>
      </c>
      <c r="N15"/>
      <c r="P15" s="28" t="s">
        <v>0</v>
      </c>
      <c r="Q15" s="28" t="s">
        <v>1</v>
      </c>
      <c r="R15" s="30" t="s">
        <v>298</v>
      </c>
      <c r="S15" s="83"/>
      <c r="T15" s="3"/>
    </row>
    <row r="16" spans="1:20" ht="8.1" customHeight="1" x14ac:dyDescent="0.3">
      <c r="A16" s="28">
        <v>14</v>
      </c>
      <c r="B16" s="28" t="s">
        <v>21</v>
      </c>
      <c r="C16" s="10">
        <v>77</v>
      </c>
      <c r="E16" s="156"/>
      <c r="F16" s="28">
        <v>14</v>
      </c>
      <c r="G16" s="28" t="s">
        <v>563</v>
      </c>
      <c r="H16" s="28">
        <v>63</v>
      </c>
      <c r="I16" s="140"/>
      <c r="J16" s="83"/>
      <c r="K16" s="121">
        <v>14</v>
      </c>
      <c r="L16" s="121" t="s">
        <v>623</v>
      </c>
      <c r="M16" s="68">
        <v>89</v>
      </c>
      <c r="N16"/>
      <c r="P16" s="28">
        <v>1</v>
      </c>
      <c r="Q16" s="28" t="s">
        <v>112</v>
      </c>
      <c r="R16" s="28">
        <v>85</v>
      </c>
      <c r="S16" s="83"/>
      <c r="T16" s="3"/>
    </row>
    <row r="17" spans="1:21" ht="8.1" customHeight="1" x14ac:dyDescent="0.3">
      <c r="A17" s="28">
        <v>15</v>
      </c>
      <c r="B17" s="28" t="s">
        <v>22</v>
      </c>
      <c r="C17" s="10">
        <v>82.231999999999999</v>
      </c>
      <c r="E17" s="156"/>
      <c r="F17" s="28">
        <v>15</v>
      </c>
      <c r="G17" s="28" t="s">
        <v>70</v>
      </c>
      <c r="H17" s="10">
        <v>63.915999999999997</v>
      </c>
      <c r="I17" s="140"/>
      <c r="J17" s="83"/>
      <c r="K17" s="28">
        <v>15</v>
      </c>
      <c r="L17" s="121" t="s">
        <v>460</v>
      </c>
      <c r="M17" s="68">
        <v>95</v>
      </c>
      <c r="N17"/>
      <c r="P17" s="28">
        <v>2</v>
      </c>
      <c r="Q17" s="28" t="s">
        <v>113</v>
      </c>
      <c r="R17" s="28">
        <v>107</v>
      </c>
      <c r="S17" s="83"/>
      <c r="T17" s="3"/>
    </row>
    <row r="18" spans="1:21" ht="8.1" customHeight="1" x14ac:dyDescent="0.3">
      <c r="A18" s="28">
        <v>16</v>
      </c>
      <c r="B18" s="28" t="s">
        <v>23</v>
      </c>
      <c r="C18" s="10">
        <v>92.710000000000008</v>
      </c>
      <c r="E18" s="156"/>
      <c r="F18" s="28">
        <v>16</v>
      </c>
      <c r="G18" s="28" t="s">
        <v>698</v>
      </c>
      <c r="H18" s="10">
        <v>69</v>
      </c>
      <c r="I18" s="140"/>
      <c r="J18" s="83"/>
      <c r="K18" s="28">
        <v>16</v>
      </c>
      <c r="L18" s="121" t="s">
        <v>131</v>
      </c>
      <c r="M18" s="68">
        <v>102.857</v>
      </c>
      <c r="N18"/>
      <c r="P18" s="28">
        <v>3</v>
      </c>
      <c r="Q18" s="28" t="s">
        <v>114</v>
      </c>
      <c r="R18" s="28">
        <v>145</v>
      </c>
      <c r="S18" s="83"/>
      <c r="T18" s="3"/>
    </row>
    <row r="19" spans="1:21" ht="8.1" customHeight="1" x14ac:dyDescent="0.3">
      <c r="A19" s="28">
        <v>17</v>
      </c>
      <c r="B19" s="28" t="s">
        <v>24</v>
      </c>
      <c r="C19" s="10">
        <v>97.3</v>
      </c>
      <c r="E19" s="156"/>
      <c r="F19" s="28">
        <v>17</v>
      </c>
      <c r="G19" s="28" t="s">
        <v>71</v>
      </c>
      <c r="H19" s="10">
        <v>71.831999999999994</v>
      </c>
      <c r="I19" s="140"/>
      <c r="J19" s="83"/>
      <c r="K19" s="121">
        <v>17</v>
      </c>
      <c r="L19" s="121" t="s">
        <v>462</v>
      </c>
      <c r="M19" s="68">
        <v>108.5</v>
      </c>
      <c r="N19"/>
      <c r="P19" s="28">
        <v>4</v>
      </c>
      <c r="Q19" s="28" t="s">
        <v>115</v>
      </c>
      <c r="R19" s="28">
        <v>188</v>
      </c>
      <c r="S19" s="83"/>
      <c r="T19" s="3"/>
    </row>
    <row r="20" spans="1:21" ht="8.1" customHeight="1" x14ac:dyDescent="0.3">
      <c r="A20" s="28">
        <v>18</v>
      </c>
      <c r="B20" s="28" t="s">
        <v>170</v>
      </c>
      <c r="C20" s="10">
        <v>64</v>
      </c>
      <c r="E20" s="156"/>
      <c r="F20" s="28">
        <v>18</v>
      </c>
      <c r="G20" s="28" t="s">
        <v>72</v>
      </c>
      <c r="H20" s="10">
        <v>75.600000000000009</v>
      </c>
      <c r="I20" s="140"/>
      <c r="J20" s="83"/>
      <c r="K20" s="28">
        <v>18</v>
      </c>
      <c r="L20" s="121" t="s">
        <v>555</v>
      </c>
      <c r="M20" s="68">
        <v>119</v>
      </c>
      <c r="N20"/>
      <c r="P20" s="28">
        <v>5</v>
      </c>
      <c r="Q20" s="28" t="s">
        <v>116</v>
      </c>
      <c r="R20" s="28">
        <v>245</v>
      </c>
      <c r="S20" s="83"/>
      <c r="T20" s="3"/>
    </row>
    <row r="21" spans="1:21" ht="8.1" customHeight="1" x14ac:dyDescent="0.3">
      <c r="A21" s="28">
        <v>19</v>
      </c>
      <c r="B21" s="28" t="s">
        <v>172</v>
      </c>
      <c r="C21" s="10">
        <v>76</v>
      </c>
      <c r="E21" s="156"/>
      <c r="F21" s="28">
        <v>19</v>
      </c>
      <c r="G21" s="28" t="s">
        <v>696</v>
      </c>
      <c r="H21" s="10">
        <v>57</v>
      </c>
      <c r="I21" s="140"/>
      <c r="J21" s="83"/>
      <c r="K21" s="28">
        <v>19</v>
      </c>
      <c r="L21" s="121" t="s">
        <v>539</v>
      </c>
      <c r="M21" s="68">
        <v>131.79</v>
      </c>
      <c r="N21"/>
      <c r="P21" s="28">
        <v>6</v>
      </c>
      <c r="Q21" s="28" t="s">
        <v>117</v>
      </c>
      <c r="R21" s="28">
        <v>300</v>
      </c>
      <c r="S21" s="83"/>
      <c r="T21" s="3"/>
    </row>
    <row r="22" spans="1:21" ht="8.1" customHeight="1" x14ac:dyDescent="0.3">
      <c r="A22" s="28">
        <v>20</v>
      </c>
      <c r="B22" s="28" t="s">
        <v>538</v>
      </c>
      <c r="C22" s="10">
        <v>82.080000000000013</v>
      </c>
      <c r="E22" s="156"/>
      <c r="F22" s="28">
        <v>20</v>
      </c>
      <c r="G22" s="28" t="s">
        <v>73</v>
      </c>
      <c r="H22" s="28">
        <v>64</v>
      </c>
      <c r="I22" s="140"/>
      <c r="J22" s="83"/>
      <c r="K22" s="121">
        <v>20</v>
      </c>
      <c r="L22" s="121" t="s">
        <v>524</v>
      </c>
      <c r="M22" s="68">
        <v>144.16</v>
      </c>
      <c r="N22"/>
      <c r="P22" s="28">
        <v>7</v>
      </c>
      <c r="Q22" s="28" t="s">
        <v>118</v>
      </c>
      <c r="R22" s="28">
        <v>420</v>
      </c>
      <c r="S22" s="83"/>
    </row>
    <row r="23" spans="1:21" ht="8.1" customHeight="1" x14ac:dyDescent="0.3">
      <c r="A23" s="28">
        <v>21</v>
      </c>
      <c r="B23" s="28" t="s">
        <v>25</v>
      </c>
      <c r="C23" s="10">
        <v>77</v>
      </c>
      <c r="E23" s="156"/>
      <c r="F23" s="28">
        <v>21</v>
      </c>
      <c r="G23" s="28" t="s">
        <v>545</v>
      </c>
      <c r="H23" s="28">
        <v>70</v>
      </c>
      <c r="I23" s="140"/>
      <c r="J23" s="83"/>
      <c r="K23" s="28">
        <v>21</v>
      </c>
      <c r="L23" s="121" t="s">
        <v>568</v>
      </c>
      <c r="M23" s="68">
        <v>104</v>
      </c>
      <c r="N23"/>
      <c r="P23" s="28">
        <v>8</v>
      </c>
      <c r="Q23" s="28" t="s">
        <v>119</v>
      </c>
      <c r="R23" s="28">
        <v>500</v>
      </c>
      <c r="S23" s="83"/>
    </row>
    <row r="24" spans="1:21" ht="8.1" customHeight="1" x14ac:dyDescent="0.3">
      <c r="A24" s="28">
        <v>22</v>
      </c>
      <c r="B24" s="28" t="s">
        <v>544</v>
      </c>
      <c r="C24" s="10">
        <v>84</v>
      </c>
      <c r="E24" s="156"/>
      <c r="F24" s="28">
        <v>22</v>
      </c>
      <c r="G24" s="28" t="s">
        <v>74</v>
      </c>
      <c r="H24" s="28">
        <v>77</v>
      </c>
      <c r="I24" s="140"/>
      <c r="J24" s="83"/>
      <c r="K24" s="121">
        <v>22</v>
      </c>
      <c r="L24" s="121" t="s">
        <v>466</v>
      </c>
      <c r="M24" s="68">
        <v>120</v>
      </c>
      <c r="N24"/>
      <c r="P24" s="28">
        <v>9</v>
      </c>
      <c r="Q24" s="28" t="s">
        <v>175</v>
      </c>
      <c r="R24" s="28">
        <v>71</v>
      </c>
      <c r="S24" s="83"/>
    </row>
    <row r="25" spans="1:21" ht="8.1" customHeight="1" x14ac:dyDescent="0.3">
      <c r="A25" s="28">
        <v>23</v>
      </c>
      <c r="B25" s="28" t="s">
        <v>26</v>
      </c>
      <c r="C25" s="10">
        <v>92</v>
      </c>
      <c r="E25" s="156"/>
      <c r="F25" s="28">
        <v>23</v>
      </c>
      <c r="G25" s="28" t="s">
        <v>562</v>
      </c>
      <c r="H25" s="28">
        <v>80</v>
      </c>
      <c r="I25" s="140"/>
      <c r="J25" s="83"/>
      <c r="K25" s="121">
        <v>23</v>
      </c>
      <c r="L25" s="121" t="s">
        <v>705</v>
      </c>
      <c r="M25" s="68">
        <v>124</v>
      </c>
      <c r="N25"/>
      <c r="P25" s="28">
        <v>10</v>
      </c>
      <c r="Q25" s="28" t="s">
        <v>179</v>
      </c>
      <c r="R25" s="28">
        <v>95</v>
      </c>
      <c r="S25" s="83"/>
      <c r="U25" s="3"/>
    </row>
    <row r="26" spans="1:21" ht="8.1" customHeight="1" x14ac:dyDescent="0.3">
      <c r="A26" s="28">
        <v>24</v>
      </c>
      <c r="B26" s="28" t="s">
        <v>633</v>
      </c>
      <c r="C26" s="10">
        <v>97</v>
      </c>
      <c r="E26" s="156"/>
      <c r="F26" s="28">
        <v>24</v>
      </c>
      <c r="G26" s="28" t="s">
        <v>75</v>
      </c>
      <c r="H26" s="28">
        <v>82</v>
      </c>
      <c r="I26" s="140"/>
      <c r="K26" s="28">
        <v>24</v>
      </c>
      <c r="L26" s="121" t="s">
        <v>464</v>
      </c>
      <c r="M26" s="68">
        <v>131.4</v>
      </c>
      <c r="N26"/>
      <c r="P26" s="28">
        <v>11</v>
      </c>
      <c r="Q26" s="28" t="s">
        <v>176</v>
      </c>
      <c r="R26" s="28">
        <v>119</v>
      </c>
      <c r="S26" s="83"/>
    </row>
    <row r="27" spans="1:21" ht="8.1" customHeight="1" x14ac:dyDescent="0.3">
      <c r="A27" s="28">
        <v>25</v>
      </c>
      <c r="B27" s="28" t="s">
        <v>27</v>
      </c>
      <c r="C27" s="10">
        <v>99.56</v>
      </c>
      <c r="E27" s="156"/>
      <c r="F27" s="28">
        <v>25</v>
      </c>
      <c r="G27" s="28" t="s">
        <v>76</v>
      </c>
      <c r="H27" s="28">
        <v>93</v>
      </c>
      <c r="I27" s="140"/>
      <c r="K27" s="28">
        <v>25</v>
      </c>
      <c r="L27" s="121" t="s">
        <v>465</v>
      </c>
      <c r="M27" s="68">
        <v>139.30000000000001</v>
      </c>
      <c r="N27"/>
      <c r="P27" s="28">
        <v>12</v>
      </c>
      <c r="Q27" s="28" t="s">
        <v>180</v>
      </c>
      <c r="R27" s="28">
        <v>152</v>
      </c>
      <c r="S27" s="83"/>
    </row>
    <row r="28" spans="1:21" ht="8.1" customHeight="1" x14ac:dyDescent="0.3">
      <c r="A28" s="28">
        <v>26</v>
      </c>
      <c r="B28" s="28" t="s">
        <v>588</v>
      </c>
      <c r="C28" s="10">
        <v>107.456</v>
      </c>
      <c r="E28" s="156"/>
      <c r="F28" s="28">
        <v>26</v>
      </c>
      <c r="G28" s="28" t="s">
        <v>77</v>
      </c>
      <c r="H28" s="28">
        <v>97</v>
      </c>
      <c r="I28" s="140"/>
      <c r="K28" s="121">
        <v>26</v>
      </c>
      <c r="L28" s="121" t="s">
        <v>574</v>
      </c>
      <c r="M28" s="68">
        <v>151.20000000000002</v>
      </c>
      <c r="N28"/>
      <c r="P28" s="28">
        <v>13</v>
      </c>
      <c r="Q28" s="28" t="s">
        <v>177</v>
      </c>
      <c r="R28" s="28">
        <v>172</v>
      </c>
      <c r="S28" s="83"/>
    </row>
    <row r="29" spans="1:21" ht="8.1" customHeight="1" x14ac:dyDescent="0.3">
      <c r="A29" s="28">
        <v>27</v>
      </c>
      <c r="B29" s="28" t="s">
        <v>28</v>
      </c>
      <c r="C29" s="10">
        <v>113.1281</v>
      </c>
      <c r="E29" s="156"/>
      <c r="F29" s="28">
        <v>27</v>
      </c>
      <c r="G29" s="28" t="s">
        <v>697</v>
      </c>
      <c r="H29" s="28">
        <v>68</v>
      </c>
      <c r="I29" s="140"/>
      <c r="K29" s="28">
        <v>27</v>
      </c>
      <c r="L29" s="121" t="s">
        <v>567</v>
      </c>
      <c r="M29" s="68">
        <v>169.05</v>
      </c>
      <c r="N29"/>
      <c r="P29" s="28">
        <v>14</v>
      </c>
      <c r="Q29" s="28" t="s">
        <v>181</v>
      </c>
      <c r="R29" s="28">
        <v>218</v>
      </c>
      <c r="S29" s="83"/>
    </row>
    <row r="30" spans="1:21" ht="8.1" customHeight="1" x14ac:dyDescent="0.3">
      <c r="A30" s="28">
        <v>28</v>
      </c>
      <c r="B30" s="28" t="s">
        <v>61</v>
      </c>
      <c r="C30" s="10">
        <v>119</v>
      </c>
      <c r="E30" s="156"/>
      <c r="F30" s="28">
        <v>28</v>
      </c>
      <c r="G30" s="28" t="s">
        <v>581</v>
      </c>
      <c r="H30" s="28">
        <v>70</v>
      </c>
      <c r="I30" s="140"/>
      <c r="K30" s="121">
        <v>28</v>
      </c>
      <c r="L30" s="121" t="s">
        <v>569</v>
      </c>
      <c r="M30" s="68">
        <v>185.64</v>
      </c>
      <c r="N30"/>
      <c r="P30" s="278" t="s">
        <v>314</v>
      </c>
      <c r="Q30" s="279"/>
      <c r="R30" s="279"/>
      <c r="S30" s="280"/>
    </row>
    <row r="31" spans="1:21" ht="8.1" customHeight="1" x14ac:dyDescent="0.3">
      <c r="A31" s="28">
        <v>29</v>
      </c>
      <c r="B31" s="28" t="s">
        <v>537</v>
      </c>
      <c r="C31" s="10">
        <v>84</v>
      </c>
      <c r="E31" s="156"/>
      <c r="F31" s="28">
        <v>29</v>
      </c>
      <c r="G31" s="28" t="s">
        <v>78</v>
      </c>
      <c r="H31" s="28">
        <v>77</v>
      </c>
      <c r="I31" s="140"/>
      <c r="K31" s="121">
        <v>29</v>
      </c>
      <c r="L31" s="121" t="s">
        <v>630</v>
      </c>
      <c r="M31" s="68">
        <v>198.49199999999999</v>
      </c>
      <c r="N31"/>
      <c r="P31" s="281"/>
      <c r="Q31" s="282"/>
      <c r="R31" s="282"/>
      <c r="S31" s="283"/>
    </row>
    <row r="32" spans="1:21" ht="8.1" customHeight="1" x14ac:dyDescent="0.3">
      <c r="A32" s="28">
        <v>30</v>
      </c>
      <c r="B32" s="28" t="s">
        <v>501</v>
      </c>
      <c r="C32" s="10">
        <v>92</v>
      </c>
      <c r="E32" s="156"/>
      <c r="F32" s="28">
        <v>30</v>
      </c>
      <c r="G32" s="28" t="s">
        <v>548</v>
      </c>
      <c r="H32" s="28">
        <v>84</v>
      </c>
      <c r="I32"/>
      <c r="K32" s="28">
        <v>30</v>
      </c>
      <c r="L32" s="121" t="s">
        <v>709</v>
      </c>
      <c r="M32" s="68">
        <v>120</v>
      </c>
      <c r="N32"/>
      <c r="P32" s="201" t="s">
        <v>0</v>
      </c>
      <c r="Q32" s="121" t="s">
        <v>110</v>
      </c>
      <c r="R32" s="121" t="s">
        <v>120</v>
      </c>
      <c r="S32" s="121" t="s">
        <v>120</v>
      </c>
    </row>
    <row r="33" spans="1:20" ht="8.1" customHeight="1" x14ac:dyDescent="0.3">
      <c r="A33" s="28">
        <v>31</v>
      </c>
      <c r="B33" s="28" t="s">
        <v>29</v>
      </c>
      <c r="C33" s="10">
        <v>100</v>
      </c>
      <c r="E33" s="156"/>
      <c r="F33" s="28">
        <v>31</v>
      </c>
      <c r="G33" s="28" t="s">
        <v>79</v>
      </c>
      <c r="H33" s="28">
        <v>92</v>
      </c>
      <c r="I33"/>
      <c r="K33" s="28">
        <v>31</v>
      </c>
      <c r="L33" s="121" t="s">
        <v>463</v>
      </c>
      <c r="M33" s="68">
        <v>130.72</v>
      </c>
      <c r="N33"/>
      <c r="P33" s="201"/>
      <c r="Q33" s="121"/>
      <c r="R33" s="121" t="s">
        <v>121</v>
      </c>
      <c r="S33" s="121" t="s">
        <v>225</v>
      </c>
    </row>
    <row r="34" spans="1:20" ht="8.1" customHeight="1" x14ac:dyDescent="0.3">
      <c r="A34" s="28">
        <v>32</v>
      </c>
      <c r="B34" s="28" t="s">
        <v>30</v>
      </c>
      <c r="C34" s="10">
        <v>112.48</v>
      </c>
      <c r="E34" s="156"/>
      <c r="F34" s="28">
        <v>32</v>
      </c>
      <c r="G34" s="28" t="s">
        <v>543</v>
      </c>
      <c r="H34" s="28">
        <v>97</v>
      </c>
      <c r="I34"/>
      <c r="K34" s="121">
        <v>32</v>
      </c>
      <c r="L34" s="121" t="s">
        <v>706</v>
      </c>
      <c r="M34" s="68">
        <v>141.62</v>
      </c>
      <c r="N34"/>
      <c r="P34" s="201">
        <v>1</v>
      </c>
      <c r="Q34" s="28" t="s">
        <v>492</v>
      </c>
      <c r="R34" s="68">
        <v>105</v>
      </c>
      <c r="S34" s="121">
        <v>83</v>
      </c>
    </row>
    <row r="35" spans="1:20" ht="8.1" customHeight="1" x14ac:dyDescent="0.3">
      <c r="A35" s="28">
        <v>33</v>
      </c>
      <c r="B35" s="28" t="s">
        <v>495</v>
      </c>
      <c r="C35" s="10">
        <v>117.16499999999999</v>
      </c>
      <c r="E35" s="156"/>
      <c r="F35" s="28">
        <v>33</v>
      </c>
      <c r="G35" s="28" t="s">
        <v>80</v>
      </c>
      <c r="H35" s="28">
        <v>100</v>
      </c>
      <c r="I35"/>
      <c r="K35" s="28">
        <v>33</v>
      </c>
      <c r="L35" s="121" t="s">
        <v>533</v>
      </c>
      <c r="M35" s="68">
        <v>160</v>
      </c>
      <c r="N35"/>
      <c r="P35" s="201">
        <v>2</v>
      </c>
      <c r="Q35" s="28" t="s">
        <v>493</v>
      </c>
      <c r="R35" s="68">
        <v>130</v>
      </c>
      <c r="S35" s="121">
        <v>83</v>
      </c>
    </row>
    <row r="36" spans="1:20" ht="8.1" customHeight="1" x14ac:dyDescent="0.3">
      <c r="A36" s="28">
        <v>34</v>
      </c>
      <c r="B36" s="28" t="s">
        <v>31</v>
      </c>
      <c r="C36" s="10">
        <v>124.1</v>
      </c>
      <c r="E36" s="156"/>
      <c r="F36" s="28">
        <v>34</v>
      </c>
      <c r="G36" s="28" t="s">
        <v>582</v>
      </c>
      <c r="H36" s="28">
        <v>107</v>
      </c>
      <c r="I36"/>
      <c r="K36" s="121">
        <v>34</v>
      </c>
      <c r="L36" s="121" t="s">
        <v>467</v>
      </c>
      <c r="M36" s="68">
        <v>170</v>
      </c>
      <c r="N36"/>
      <c r="P36" s="201">
        <v>3</v>
      </c>
      <c r="Q36" s="28" t="s">
        <v>454</v>
      </c>
      <c r="R36" s="68">
        <v>155</v>
      </c>
      <c r="S36" s="121">
        <v>81</v>
      </c>
    </row>
    <row r="37" spans="1:20" ht="8.1" customHeight="1" x14ac:dyDescent="0.3">
      <c r="A37" s="28">
        <v>35</v>
      </c>
      <c r="B37" s="28" t="s">
        <v>32</v>
      </c>
      <c r="C37" s="10">
        <v>128.34</v>
      </c>
      <c r="E37" s="156"/>
      <c r="F37" s="28">
        <v>35</v>
      </c>
      <c r="G37" s="28" t="s">
        <v>81</v>
      </c>
      <c r="H37" s="28">
        <v>113</v>
      </c>
      <c r="I37"/>
      <c r="K37" s="121">
        <v>35</v>
      </c>
      <c r="L37" s="121" t="s">
        <v>468</v>
      </c>
      <c r="M37" s="68">
        <v>193.821</v>
      </c>
      <c r="N37"/>
      <c r="P37" s="201">
        <v>4</v>
      </c>
      <c r="Q37" s="28" t="s">
        <v>229</v>
      </c>
      <c r="R37" s="68">
        <v>200</v>
      </c>
      <c r="S37" s="121">
        <v>81</v>
      </c>
    </row>
    <row r="38" spans="1:20" ht="8.1" customHeight="1" x14ac:dyDescent="0.3">
      <c r="A38" s="28">
        <v>36</v>
      </c>
      <c r="B38" s="28" t="s">
        <v>136</v>
      </c>
      <c r="C38" s="10">
        <v>117.8</v>
      </c>
      <c r="E38" s="156"/>
      <c r="F38" s="28">
        <v>36</v>
      </c>
      <c r="G38" s="28" t="s">
        <v>82</v>
      </c>
      <c r="H38" s="28">
        <v>119</v>
      </c>
      <c r="I38"/>
      <c r="K38" s="28">
        <v>36</v>
      </c>
      <c r="L38" s="121" t="s">
        <v>704</v>
      </c>
      <c r="M38" s="68">
        <v>212</v>
      </c>
      <c r="N38"/>
      <c r="P38" s="201">
        <v>5</v>
      </c>
      <c r="Q38" s="28" t="s">
        <v>318</v>
      </c>
      <c r="R38" s="68">
        <v>220</v>
      </c>
      <c r="S38" s="121">
        <v>76</v>
      </c>
    </row>
    <row r="39" spans="1:20" ht="8.1" customHeight="1" x14ac:dyDescent="0.3">
      <c r="A39" s="28">
        <v>37</v>
      </c>
      <c r="B39" s="28" t="s">
        <v>137</v>
      </c>
      <c r="C39" s="10">
        <v>133.59</v>
      </c>
      <c r="E39" s="156"/>
      <c r="F39" s="28">
        <v>37</v>
      </c>
      <c r="G39" s="28" t="s">
        <v>178</v>
      </c>
      <c r="H39" s="28">
        <v>104</v>
      </c>
      <c r="I39"/>
      <c r="K39" s="28">
        <v>37</v>
      </c>
      <c r="L39" s="121" t="s">
        <v>535</v>
      </c>
      <c r="M39" s="68">
        <v>227.32400000000001</v>
      </c>
      <c r="N39"/>
      <c r="P39" s="201">
        <v>6</v>
      </c>
      <c r="Q39" s="28" t="s">
        <v>230</v>
      </c>
      <c r="R39" s="68">
        <v>250</v>
      </c>
      <c r="S39" s="28">
        <v>76</v>
      </c>
      <c r="T39" s="83"/>
    </row>
    <row r="40" spans="1:20" ht="8.1" customHeight="1" x14ac:dyDescent="0.3">
      <c r="A40" s="28">
        <v>38</v>
      </c>
      <c r="B40" s="28" t="s">
        <v>142</v>
      </c>
      <c r="C40" s="10">
        <v>141.4</v>
      </c>
      <c r="E40" s="156"/>
      <c r="F40" s="28">
        <v>38</v>
      </c>
      <c r="G40" s="28" t="s">
        <v>546</v>
      </c>
      <c r="H40" s="28">
        <v>114</v>
      </c>
      <c r="I40" s="140"/>
      <c r="K40" s="121">
        <v>38</v>
      </c>
      <c r="L40" s="121" t="s">
        <v>575</v>
      </c>
      <c r="M40" s="68">
        <v>307</v>
      </c>
      <c r="N40"/>
      <c r="P40" s="201">
        <v>7</v>
      </c>
      <c r="Q40" s="28" t="s">
        <v>231</v>
      </c>
      <c r="R40" s="68">
        <v>295</v>
      </c>
      <c r="S40" s="28">
        <v>76</v>
      </c>
      <c r="T40" s="83"/>
    </row>
    <row r="41" spans="1:20" ht="8.1" customHeight="1" x14ac:dyDescent="0.3">
      <c r="A41" s="28">
        <v>39</v>
      </c>
      <c r="B41" s="28" t="s">
        <v>321</v>
      </c>
      <c r="C41" s="10">
        <v>92</v>
      </c>
      <c r="E41" s="156"/>
      <c r="F41" s="28">
        <v>39</v>
      </c>
      <c r="G41" s="28" t="s">
        <v>83</v>
      </c>
      <c r="H41" s="28">
        <v>124</v>
      </c>
      <c r="I41"/>
      <c r="K41" s="28">
        <v>39</v>
      </c>
      <c r="L41" s="121" t="s">
        <v>659</v>
      </c>
      <c r="M41" s="68">
        <v>332</v>
      </c>
      <c r="N41"/>
      <c r="P41" s="201">
        <v>8</v>
      </c>
      <c r="Q41" s="28" t="s">
        <v>259</v>
      </c>
      <c r="R41" s="68">
        <v>315</v>
      </c>
      <c r="S41" s="28">
        <v>76</v>
      </c>
      <c r="T41" s="83"/>
    </row>
    <row r="42" spans="1:20" ht="8.1" customHeight="1" x14ac:dyDescent="0.3">
      <c r="A42" s="28">
        <v>40</v>
      </c>
      <c r="B42" s="28" t="s">
        <v>669</v>
      </c>
      <c r="C42" s="10">
        <v>122</v>
      </c>
      <c r="E42" s="156"/>
      <c r="F42" s="28">
        <v>40</v>
      </c>
      <c r="G42" s="28" t="s">
        <v>547</v>
      </c>
      <c r="H42" s="28">
        <v>133</v>
      </c>
      <c r="I42"/>
      <c r="K42" s="121">
        <v>40</v>
      </c>
      <c r="L42" s="121" t="s">
        <v>134</v>
      </c>
      <c r="M42" s="68">
        <v>155.79999999999998</v>
      </c>
      <c r="N42"/>
      <c r="P42" s="201">
        <v>9</v>
      </c>
      <c r="Q42" s="28" t="s">
        <v>232</v>
      </c>
      <c r="R42" s="68">
        <v>375</v>
      </c>
      <c r="S42" s="28">
        <v>76</v>
      </c>
      <c r="T42" s="83"/>
    </row>
    <row r="43" spans="1:20" ht="8.1" customHeight="1" x14ac:dyDescent="0.3">
      <c r="A43" s="28">
        <v>41</v>
      </c>
      <c r="B43" s="28" t="s">
        <v>171</v>
      </c>
      <c r="C43" s="10">
        <v>97</v>
      </c>
      <c r="E43" s="156"/>
      <c r="F43" s="28">
        <v>41</v>
      </c>
      <c r="G43" s="28" t="s">
        <v>84</v>
      </c>
      <c r="H43" s="28">
        <v>135</v>
      </c>
      <c r="I43"/>
      <c r="K43" s="121">
        <v>41</v>
      </c>
      <c r="L43" s="121" t="s">
        <v>449</v>
      </c>
      <c r="M43" s="68">
        <v>178.85000000000002</v>
      </c>
      <c r="N43"/>
      <c r="P43" s="201">
        <v>10</v>
      </c>
      <c r="Q43" s="28" t="s">
        <v>221</v>
      </c>
      <c r="R43" s="68">
        <v>445</v>
      </c>
      <c r="S43" s="28">
        <v>76</v>
      </c>
      <c r="T43" s="83"/>
    </row>
    <row r="44" spans="1:20" ht="8.1" customHeight="1" x14ac:dyDescent="0.3">
      <c r="A44" s="28">
        <v>42</v>
      </c>
      <c r="B44" s="28" t="s">
        <v>552</v>
      </c>
      <c r="C44" s="10">
        <v>107</v>
      </c>
      <c r="E44" s="156"/>
      <c r="F44" s="28">
        <v>42</v>
      </c>
      <c r="G44" s="28" t="s">
        <v>589</v>
      </c>
      <c r="H44" s="28">
        <v>146</v>
      </c>
      <c r="I44"/>
      <c r="K44" s="28">
        <v>42</v>
      </c>
      <c r="L44" s="121" t="s">
        <v>7</v>
      </c>
      <c r="M44" s="68">
        <v>189.91</v>
      </c>
      <c r="N44"/>
      <c r="P44" s="201">
        <v>11</v>
      </c>
      <c r="Q44" s="28" t="s">
        <v>233</v>
      </c>
      <c r="R44" s="68">
        <v>460</v>
      </c>
      <c r="S44" s="28">
        <v>76</v>
      </c>
      <c r="T44" s="83"/>
    </row>
    <row r="45" spans="1:20" ht="8.1" customHeight="1" x14ac:dyDescent="0.3">
      <c r="A45" s="28">
        <v>43</v>
      </c>
      <c r="B45" s="28" t="s">
        <v>33</v>
      </c>
      <c r="C45" s="10">
        <v>116</v>
      </c>
      <c r="E45" s="156"/>
      <c r="F45" s="28">
        <v>43</v>
      </c>
      <c r="G45" s="28" t="s">
        <v>85</v>
      </c>
      <c r="H45" s="28">
        <v>155</v>
      </c>
      <c r="I45"/>
      <c r="K45" s="28">
        <v>43</v>
      </c>
      <c r="L45" s="121" t="s">
        <v>566</v>
      </c>
      <c r="M45" s="68">
        <v>231.84</v>
      </c>
      <c r="N45"/>
      <c r="P45" s="201">
        <v>12</v>
      </c>
      <c r="Q45" s="28" t="s">
        <v>173</v>
      </c>
      <c r="R45" s="68">
        <v>535</v>
      </c>
      <c r="S45" s="28">
        <v>76</v>
      </c>
      <c r="T45" s="83"/>
    </row>
    <row r="46" spans="1:20" ht="8.1" customHeight="1" x14ac:dyDescent="0.3">
      <c r="A46" s="28">
        <v>44</v>
      </c>
      <c r="B46" s="28" t="s">
        <v>551</v>
      </c>
      <c r="C46" s="10">
        <v>124</v>
      </c>
      <c r="E46" s="156"/>
      <c r="F46" s="28">
        <v>44</v>
      </c>
      <c r="G46" s="28" t="s">
        <v>86</v>
      </c>
      <c r="H46" s="28">
        <v>163</v>
      </c>
      <c r="I46"/>
      <c r="K46" s="121">
        <v>44</v>
      </c>
      <c r="L46" s="121" t="s">
        <v>607</v>
      </c>
      <c r="M46" s="68">
        <v>272</v>
      </c>
      <c r="N46"/>
      <c r="P46" s="201">
        <v>13</v>
      </c>
      <c r="Q46" s="28" t="s">
        <v>478</v>
      </c>
      <c r="R46" s="68">
        <v>615</v>
      </c>
      <c r="S46" s="28">
        <v>76</v>
      </c>
      <c r="T46" s="83"/>
    </row>
    <row r="47" spans="1:20" ht="8.1" customHeight="1" x14ac:dyDescent="0.3">
      <c r="A47" s="28">
        <v>45</v>
      </c>
      <c r="B47" s="28" t="s">
        <v>34</v>
      </c>
      <c r="C47" s="10">
        <v>126.91999999999999</v>
      </c>
      <c r="E47" s="156"/>
      <c r="F47" s="28">
        <v>45</v>
      </c>
      <c r="G47" s="28" t="s">
        <v>570</v>
      </c>
      <c r="H47" s="28">
        <v>178</v>
      </c>
      <c r="I47"/>
      <c r="K47" s="28">
        <v>45</v>
      </c>
      <c r="L47" s="121" t="s">
        <v>522</v>
      </c>
      <c r="M47" s="68">
        <v>370</v>
      </c>
      <c r="N47"/>
      <c r="P47" s="201">
        <v>14</v>
      </c>
      <c r="Q47" s="28" t="s">
        <v>651</v>
      </c>
      <c r="R47" s="68">
        <v>710</v>
      </c>
      <c r="S47" s="28">
        <v>78</v>
      </c>
      <c r="T47" s="83"/>
    </row>
    <row r="48" spans="1:20" ht="8.1" customHeight="1" x14ac:dyDescent="0.3">
      <c r="A48" s="28">
        <v>46</v>
      </c>
      <c r="B48" s="28" t="s">
        <v>35</v>
      </c>
      <c r="C48" s="10">
        <v>143.81</v>
      </c>
      <c r="E48" s="156"/>
      <c r="F48" s="28">
        <v>46</v>
      </c>
      <c r="G48" s="28" t="s">
        <v>87</v>
      </c>
      <c r="H48" s="28">
        <v>197</v>
      </c>
      <c r="I48"/>
      <c r="K48" s="121">
        <v>46</v>
      </c>
      <c r="L48" s="121" t="s">
        <v>530</v>
      </c>
      <c r="M48" s="68">
        <v>215</v>
      </c>
      <c r="N48"/>
      <c r="P48" s="201">
        <v>15</v>
      </c>
      <c r="Q48" s="28" t="s">
        <v>285</v>
      </c>
      <c r="R48" s="68">
        <v>660</v>
      </c>
      <c r="S48" s="28">
        <v>78</v>
      </c>
      <c r="T48" s="83"/>
    </row>
    <row r="49" spans="1:20" ht="8.1" customHeight="1" x14ac:dyDescent="0.3">
      <c r="A49" s="28">
        <v>47</v>
      </c>
      <c r="B49" s="28" t="s">
        <v>36</v>
      </c>
      <c r="C49" s="10">
        <v>152.60000000000002</v>
      </c>
      <c r="E49" s="156"/>
      <c r="F49" s="28">
        <v>47</v>
      </c>
      <c r="G49" s="173" t="s">
        <v>286</v>
      </c>
      <c r="H49" s="28">
        <v>215</v>
      </c>
      <c r="I49"/>
      <c r="K49" s="121">
        <v>47</v>
      </c>
      <c r="L49" s="121" t="s">
        <v>534</v>
      </c>
      <c r="M49" s="68">
        <v>244.95</v>
      </c>
      <c r="N49"/>
      <c r="P49" s="201">
        <v>16</v>
      </c>
      <c r="Q49" s="28" t="s">
        <v>190</v>
      </c>
      <c r="R49" s="68">
        <v>760</v>
      </c>
      <c r="S49" s="28">
        <v>78</v>
      </c>
      <c r="T49" s="83"/>
    </row>
    <row r="50" spans="1:20" ht="8.1" customHeight="1" x14ac:dyDescent="0.3">
      <c r="A50" s="28">
        <v>48</v>
      </c>
      <c r="B50" s="28" t="s">
        <v>39</v>
      </c>
      <c r="C50" s="10">
        <v>183.54000000000002</v>
      </c>
      <c r="E50" s="156"/>
      <c r="F50" s="28">
        <v>48</v>
      </c>
      <c r="G50" s="28" t="s">
        <v>88</v>
      </c>
      <c r="H50" s="28">
        <v>228</v>
      </c>
      <c r="I50"/>
      <c r="K50" s="28">
        <v>48</v>
      </c>
      <c r="L50" s="121" t="s">
        <v>498</v>
      </c>
      <c r="M50" s="68">
        <v>286.95999999999998</v>
      </c>
      <c r="N50"/>
      <c r="P50" s="201">
        <v>17</v>
      </c>
      <c r="Q50" s="28" t="s">
        <v>191</v>
      </c>
      <c r="R50" s="68">
        <v>830</v>
      </c>
      <c r="S50" s="28">
        <v>76</v>
      </c>
      <c r="T50" s="83"/>
    </row>
    <row r="51" spans="1:20" ht="8.1" customHeight="1" x14ac:dyDescent="0.3">
      <c r="A51" s="28">
        <v>49</v>
      </c>
      <c r="B51" s="28" t="s">
        <v>240</v>
      </c>
      <c r="C51" s="10">
        <v>104</v>
      </c>
      <c r="E51" s="156"/>
      <c r="F51" s="28">
        <v>49</v>
      </c>
      <c r="G51" s="28" t="s">
        <v>305</v>
      </c>
      <c r="H51" s="28">
        <v>319</v>
      </c>
      <c r="I51"/>
      <c r="K51" s="28">
        <v>49</v>
      </c>
      <c r="L51" s="121" t="s">
        <v>264</v>
      </c>
      <c r="M51" s="68">
        <v>209.76</v>
      </c>
      <c r="N51"/>
      <c r="P51" s="201">
        <v>18</v>
      </c>
      <c r="Q51" s="28" t="s">
        <v>193</v>
      </c>
      <c r="R51" s="68">
        <v>940</v>
      </c>
      <c r="S51" s="28">
        <v>76</v>
      </c>
      <c r="T51" s="83"/>
    </row>
    <row r="52" spans="1:20" ht="8.1" customHeight="1" x14ac:dyDescent="0.3">
      <c r="A52" s="28">
        <v>50</v>
      </c>
      <c r="B52" s="28" t="s">
        <v>37</v>
      </c>
      <c r="C52" s="10">
        <v>124</v>
      </c>
      <c r="E52" s="156"/>
      <c r="F52" s="28">
        <v>50</v>
      </c>
      <c r="G52" s="28" t="s">
        <v>550</v>
      </c>
      <c r="H52" s="28">
        <v>168</v>
      </c>
      <c r="I52" s="140"/>
      <c r="K52" s="121">
        <v>50</v>
      </c>
      <c r="L52" s="121" t="s">
        <v>592</v>
      </c>
      <c r="M52" s="68">
        <v>223.44</v>
      </c>
      <c r="N52"/>
      <c r="P52" s="201">
        <v>19</v>
      </c>
      <c r="Q52" s="28" t="s">
        <v>222</v>
      </c>
      <c r="R52" s="68">
        <v>1160</v>
      </c>
      <c r="S52" s="28">
        <v>76</v>
      </c>
      <c r="T52" s="83"/>
    </row>
    <row r="53" spans="1:20" ht="8.1" customHeight="1" x14ac:dyDescent="0.3">
      <c r="A53" s="28">
        <v>51</v>
      </c>
      <c r="B53" s="28" t="s">
        <v>561</v>
      </c>
      <c r="C53" s="10">
        <v>132</v>
      </c>
      <c r="E53" s="156"/>
      <c r="F53" s="28">
        <v>51</v>
      </c>
      <c r="G53" s="28" t="s">
        <v>89</v>
      </c>
      <c r="H53" s="10">
        <v>171</v>
      </c>
      <c r="I53"/>
      <c r="K53" s="28">
        <v>51</v>
      </c>
      <c r="L53" s="121" t="s">
        <v>565</v>
      </c>
      <c r="M53" s="68">
        <v>240.17000000000002</v>
      </c>
      <c r="N53"/>
      <c r="P53" s="201">
        <v>20</v>
      </c>
      <c r="Q53" s="28" t="s">
        <v>223</v>
      </c>
      <c r="R53" s="68">
        <v>1230</v>
      </c>
      <c r="S53" s="28">
        <v>78</v>
      </c>
      <c r="T53" s="83"/>
    </row>
    <row r="54" spans="1:20" ht="8.1" customHeight="1" x14ac:dyDescent="0.3">
      <c r="A54" s="28">
        <v>52</v>
      </c>
      <c r="B54" s="28" t="s">
        <v>38</v>
      </c>
      <c r="C54" s="10">
        <v>135.28</v>
      </c>
      <c r="E54" s="156"/>
      <c r="F54" s="28">
        <v>52</v>
      </c>
      <c r="G54" s="28" t="s">
        <v>595</v>
      </c>
      <c r="H54" s="10">
        <v>183.23</v>
      </c>
      <c r="I54"/>
      <c r="K54" s="121">
        <v>52</v>
      </c>
      <c r="L54" s="121" t="s">
        <v>8</v>
      </c>
      <c r="M54" s="68">
        <v>255.5</v>
      </c>
      <c r="N54"/>
      <c r="P54" s="201">
        <v>21</v>
      </c>
      <c r="Q54" s="28" t="s">
        <v>194</v>
      </c>
      <c r="R54" s="68">
        <v>1500</v>
      </c>
      <c r="S54" s="28">
        <v>78</v>
      </c>
      <c r="T54" s="83"/>
    </row>
    <row r="55" spans="1:20" ht="8.1" customHeight="1" x14ac:dyDescent="0.3">
      <c r="A55" s="28">
        <v>53</v>
      </c>
      <c r="B55" s="28" t="s">
        <v>40</v>
      </c>
      <c r="C55" s="10">
        <v>154.76000000000002</v>
      </c>
      <c r="E55" s="156"/>
      <c r="F55" s="28">
        <v>53</v>
      </c>
      <c r="G55" s="28" t="s">
        <v>90</v>
      </c>
      <c r="H55" s="10">
        <v>195.64000000000001</v>
      </c>
      <c r="I55"/>
      <c r="K55" s="121">
        <v>53</v>
      </c>
      <c r="L55" s="121" t="s">
        <v>9</v>
      </c>
      <c r="M55" s="68">
        <v>312.57</v>
      </c>
      <c r="N55"/>
      <c r="P55" s="201">
        <v>22</v>
      </c>
      <c r="Q55" s="28" t="s">
        <v>656</v>
      </c>
      <c r="R55" s="68">
        <v>2700</v>
      </c>
      <c r="S55" s="28">
        <v>125</v>
      </c>
      <c r="T55" s="83"/>
    </row>
    <row r="56" spans="1:20" ht="8.1" customHeight="1" x14ac:dyDescent="0.3">
      <c r="A56" s="28">
        <v>54</v>
      </c>
      <c r="B56" s="28" t="s">
        <v>41</v>
      </c>
      <c r="C56" s="10">
        <v>163.1</v>
      </c>
      <c r="E56" s="156"/>
      <c r="F56" s="28">
        <v>54</v>
      </c>
      <c r="G56" s="28" t="s">
        <v>91</v>
      </c>
      <c r="H56" s="10">
        <v>207.2</v>
      </c>
      <c r="I56"/>
      <c r="K56" s="28">
        <v>54</v>
      </c>
      <c r="L56" s="121" t="s">
        <v>141</v>
      </c>
      <c r="M56" s="68">
        <v>367.20000000000005</v>
      </c>
      <c r="N56"/>
      <c r="P56" s="290" t="s">
        <v>308</v>
      </c>
      <c r="Q56" s="291"/>
      <c r="R56" s="291"/>
      <c r="S56" s="292"/>
      <c r="T56" s="83"/>
    </row>
    <row r="57" spans="1:20" ht="8.1" customHeight="1" x14ac:dyDescent="0.3">
      <c r="A57" s="28">
        <v>55</v>
      </c>
      <c r="B57" s="28" t="s">
        <v>549</v>
      </c>
      <c r="C57" s="10">
        <v>148</v>
      </c>
      <c r="E57" s="156"/>
      <c r="F57" s="28">
        <v>55</v>
      </c>
      <c r="G57" s="28" t="s">
        <v>579</v>
      </c>
      <c r="H57" s="10">
        <v>226.8</v>
      </c>
      <c r="I57"/>
      <c r="K57" s="28">
        <v>55</v>
      </c>
      <c r="L57" s="121" t="s">
        <v>594</v>
      </c>
      <c r="M57" s="68">
        <v>500</v>
      </c>
      <c r="N57"/>
      <c r="P57" s="293"/>
      <c r="Q57" s="294"/>
      <c r="R57" s="294"/>
      <c r="S57" s="295"/>
      <c r="T57" s="83"/>
    </row>
    <row r="58" spans="1:20" ht="8.1" customHeight="1" x14ac:dyDescent="0.3">
      <c r="A58" s="28">
        <v>56</v>
      </c>
      <c r="B58" s="28" t="s">
        <v>42</v>
      </c>
      <c r="C58" s="10">
        <v>153.52000000000001</v>
      </c>
      <c r="E58" s="156"/>
      <c r="F58" s="28">
        <v>56</v>
      </c>
      <c r="G58" s="28" t="s">
        <v>92</v>
      </c>
      <c r="H58" s="10">
        <v>251.43600000000001</v>
      </c>
      <c r="I58"/>
      <c r="K58" s="121">
        <v>56</v>
      </c>
      <c r="L58" s="121" t="s">
        <v>189</v>
      </c>
      <c r="M58" s="68">
        <v>272.15999999999997</v>
      </c>
      <c r="N58"/>
      <c r="P58" s="201" t="s">
        <v>0</v>
      </c>
      <c r="Q58" s="121" t="s">
        <v>110</v>
      </c>
      <c r="R58" s="121" t="s">
        <v>120</v>
      </c>
      <c r="S58" s="121" t="s">
        <v>120</v>
      </c>
      <c r="T58" s="83"/>
    </row>
    <row r="59" spans="1:20" ht="8.1" customHeight="1" x14ac:dyDescent="0.3">
      <c r="A59" s="28">
        <v>57</v>
      </c>
      <c r="B59" s="28" t="s">
        <v>43</v>
      </c>
      <c r="C59" s="10">
        <v>175.2</v>
      </c>
      <c r="E59" s="156"/>
      <c r="F59" s="28">
        <v>57</v>
      </c>
      <c r="G59" s="28" t="s">
        <v>531</v>
      </c>
      <c r="H59" s="10">
        <v>274.72000000000003</v>
      </c>
      <c r="I59"/>
      <c r="K59" s="28">
        <v>57</v>
      </c>
      <c r="L59" s="121" t="s">
        <v>10</v>
      </c>
      <c r="M59" s="68">
        <v>367.77</v>
      </c>
      <c r="N59"/>
      <c r="P59" s="201"/>
      <c r="Q59" s="121"/>
      <c r="R59" s="121" t="s">
        <v>121</v>
      </c>
      <c r="S59" s="121" t="s">
        <v>225</v>
      </c>
      <c r="T59" s="8"/>
    </row>
    <row r="60" spans="1:20" ht="8.1" customHeight="1" x14ac:dyDescent="0.3">
      <c r="A60" s="28">
        <v>58</v>
      </c>
      <c r="B60" s="28" t="s">
        <v>44</v>
      </c>
      <c r="C60" s="10">
        <v>185.5</v>
      </c>
      <c r="E60" s="156"/>
      <c r="F60" s="28">
        <v>58</v>
      </c>
      <c r="G60" s="28" t="s">
        <v>93</v>
      </c>
      <c r="H60" s="10">
        <v>293.08</v>
      </c>
      <c r="I60"/>
      <c r="K60" s="121">
        <v>58</v>
      </c>
      <c r="L60" s="121" t="s">
        <v>294</v>
      </c>
      <c r="M60" s="68">
        <v>432.48</v>
      </c>
      <c r="N60"/>
      <c r="P60" s="28">
        <v>1</v>
      </c>
      <c r="Q60" s="28" t="s">
        <v>271</v>
      </c>
      <c r="R60" s="10">
        <v>1150</v>
      </c>
      <c r="S60" s="28">
        <v>127</v>
      </c>
      <c r="T60" s="8"/>
    </row>
    <row r="61" spans="1:20" ht="8.1" customHeight="1" x14ac:dyDescent="0.3">
      <c r="A61" s="28">
        <v>59</v>
      </c>
      <c r="B61" s="28" t="s">
        <v>45</v>
      </c>
      <c r="C61" s="10">
        <v>227.76900000000001</v>
      </c>
      <c r="E61" s="156"/>
      <c r="F61" s="28">
        <v>59</v>
      </c>
      <c r="G61" s="28" t="s">
        <v>598</v>
      </c>
      <c r="H61" s="10">
        <v>395</v>
      </c>
      <c r="I61"/>
      <c r="K61" s="121">
        <v>59</v>
      </c>
      <c r="L61" s="121" t="s">
        <v>615</v>
      </c>
      <c r="M61" s="68">
        <v>500</v>
      </c>
      <c r="N61"/>
      <c r="P61" s="28">
        <v>2</v>
      </c>
      <c r="Q61" s="28" t="s">
        <v>272</v>
      </c>
      <c r="R61" s="10">
        <v>1380</v>
      </c>
      <c r="S61" s="28">
        <v>127</v>
      </c>
      <c r="T61" s="8"/>
    </row>
    <row r="62" spans="1:20" ht="8.1" customHeight="1" x14ac:dyDescent="0.3">
      <c r="A62" s="28">
        <v>60</v>
      </c>
      <c r="B62" s="28" t="s">
        <v>499</v>
      </c>
      <c r="C62" s="10">
        <v>244.8</v>
      </c>
      <c r="E62" s="156"/>
      <c r="F62" s="28">
        <v>60</v>
      </c>
      <c r="G62" s="171" t="s">
        <v>302</v>
      </c>
      <c r="H62" s="171">
        <v>445</v>
      </c>
      <c r="I62"/>
      <c r="K62" s="28">
        <v>60</v>
      </c>
      <c r="L62" s="121" t="s">
        <v>165</v>
      </c>
      <c r="M62" s="68">
        <v>355</v>
      </c>
      <c r="N62"/>
      <c r="P62" s="28">
        <v>3</v>
      </c>
      <c r="Q62" s="28" t="s">
        <v>273</v>
      </c>
      <c r="R62" s="10">
        <v>1590</v>
      </c>
      <c r="S62" s="28">
        <v>127</v>
      </c>
      <c r="T62" s="8"/>
    </row>
    <row r="63" spans="1:20" ht="8.1" customHeight="1" x14ac:dyDescent="0.3">
      <c r="A63" s="28">
        <v>61</v>
      </c>
      <c r="B63" s="28" t="s">
        <v>46</v>
      </c>
      <c r="C63" s="10">
        <v>260.44</v>
      </c>
      <c r="E63" s="156"/>
      <c r="F63" s="28">
        <v>61</v>
      </c>
      <c r="G63" s="28" t="s">
        <v>94</v>
      </c>
      <c r="H63" s="10">
        <v>207.404</v>
      </c>
      <c r="I63"/>
      <c r="K63" s="28">
        <v>61</v>
      </c>
      <c r="L63" s="121" t="s">
        <v>11</v>
      </c>
      <c r="M63" s="68">
        <v>422.96999999999997</v>
      </c>
      <c r="N63"/>
      <c r="P63" s="28">
        <v>4</v>
      </c>
      <c r="Q63" s="28" t="s">
        <v>274</v>
      </c>
      <c r="R63" s="10">
        <v>2405</v>
      </c>
      <c r="S63" s="28">
        <v>127</v>
      </c>
      <c r="T63" s="8"/>
    </row>
    <row r="64" spans="1:20" ht="8.1" customHeight="1" x14ac:dyDescent="0.3">
      <c r="A64" s="28">
        <v>62</v>
      </c>
      <c r="B64" s="28" t="s">
        <v>644</v>
      </c>
      <c r="C64" s="10">
        <v>168</v>
      </c>
      <c r="E64" s="156"/>
      <c r="F64" s="28">
        <v>62</v>
      </c>
      <c r="G64" s="28" t="s">
        <v>600</v>
      </c>
      <c r="H64" s="10">
        <v>224.10999999999999</v>
      </c>
      <c r="I64"/>
      <c r="K64" s="121">
        <v>62</v>
      </c>
      <c r="L64" s="121" t="s">
        <v>613</v>
      </c>
      <c r="M64" s="68">
        <v>465.79999999999995</v>
      </c>
      <c r="N64"/>
      <c r="P64" s="28">
        <v>5</v>
      </c>
      <c r="Q64" s="28" t="s">
        <v>275</v>
      </c>
      <c r="R64" s="10">
        <v>2750</v>
      </c>
      <c r="S64" s="28">
        <v>127</v>
      </c>
      <c r="T64" s="8"/>
    </row>
    <row r="65" spans="1:20" ht="8.1" customHeight="1" x14ac:dyDescent="0.3">
      <c r="A65" s="28">
        <v>63</v>
      </c>
      <c r="B65" s="28" t="s">
        <v>47</v>
      </c>
      <c r="C65" s="10">
        <v>171</v>
      </c>
      <c r="E65" s="156"/>
      <c r="F65" s="28">
        <v>63</v>
      </c>
      <c r="G65" s="28" t="s">
        <v>95</v>
      </c>
      <c r="H65" s="10">
        <v>237.25</v>
      </c>
      <c r="I65"/>
      <c r="K65" s="28">
        <v>63</v>
      </c>
      <c r="L65" s="121" t="s">
        <v>126</v>
      </c>
      <c r="M65" s="68">
        <v>497.76</v>
      </c>
      <c r="N65"/>
      <c r="P65" s="28">
        <v>6</v>
      </c>
      <c r="Q65" s="28" t="s">
        <v>276</v>
      </c>
      <c r="R65" s="10">
        <v>3275</v>
      </c>
      <c r="S65" s="28">
        <v>127</v>
      </c>
      <c r="T65" s="8"/>
    </row>
    <row r="66" spans="1:20" ht="8.1" customHeight="1" x14ac:dyDescent="0.3">
      <c r="A66" s="28">
        <v>64</v>
      </c>
      <c r="B66" s="28" t="s">
        <v>48</v>
      </c>
      <c r="C66" s="10">
        <v>195.64000000000001</v>
      </c>
      <c r="E66" s="156"/>
      <c r="F66" s="28">
        <v>64</v>
      </c>
      <c r="G66" s="28" t="s">
        <v>96</v>
      </c>
      <c r="H66" s="10">
        <v>251.29999999999998</v>
      </c>
      <c r="I66"/>
      <c r="K66" s="121">
        <v>64</v>
      </c>
      <c r="L66" s="121" t="s">
        <v>612</v>
      </c>
      <c r="M66" s="68">
        <v>680</v>
      </c>
      <c r="N66"/>
      <c r="P66" s="28">
        <v>7</v>
      </c>
      <c r="Q66" s="28" t="s">
        <v>446</v>
      </c>
      <c r="R66" s="10">
        <v>4650</v>
      </c>
      <c r="S66" s="28">
        <v>127</v>
      </c>
      <c r="T66" s="8"/>
    </row>
    <row r="67" spans="1:20" ht="8.1" customHeight="1" x14ac:dyDescent="0.3">
      <c r="A67" s="28">
        <v>65</v>
      </c>
      <c r="B67" s="28" t="s">
        <v>49</v>
      </c>
      <c r="C67" s="10">
        <v>207.2</v>
      </c>
      <c r="E67" s="156"/>
      <c r="F67" s="28">
        <v>65</v>
      </c>
      <c r="G67" s="28" t="s">
        <v>97</v>
      </c>
      <c r="H67" s="10">
        <v>305.66999999999996</v>
      </c>
      <c r="I67"/>
      <c r="K67" s="121">
        <v>65</v>
      </c>
      <c r="L67" s="121" t="s">
        <v>450</v>
      </c>
      <c r="M67" s="68">
        <v>774</v>
      </c>
      <c r="N67"/>
      <c r="P67" s="28">
        <v>7</v>
      </c>
      <c r="Q67" s="28" t="s">
        <v>621</v>
      </c>
      <c r="R67" s="10">
        <v>7690</v>
      </c>
      <c r="S67" s="28">
        <v>127</v>
      </c>
      <c r="T67" s="8"/>
    </row>
    <row r="68" spans="1:20" ht="8.1" customHeight="1" x14ac:dyDescent="0.3">
      <c r="A68" s="28">
        <v>66</v>
      </c>
      <c r="B68" s="28" t="s">
        <v>580</v>
      </c>
      <c r="C68" s="10">
        <v>226.8</v>
      </c>
      <c r="E68" s="156"/>
      <c r="F68" s="28">
        <v>66</v>
      </c>
      <c r="G68" s="28" t="s">
        <v>664</v>
      </c>
      <c r="H68" s="10">
        <v>334.56</v>
      </c>
      <c r="I68"/>
      <c r="K68" s="28">
        <v>66</v>
      </c>
      <c r="L68" s="121" t="s">
        <v>448</v>
      </c>
      <c r="M68" s="68">
        <v>366.1</v>
      </c>
      <c r="N68"/>
      <c r="P68" s="284" t="s">
        <v>224</v>
      </c>
      <c r="Q68" s="285"/>
      <c r="R68" s="285"/>
      <c r="S68" s="286"/>
      <c r="T68" s="8"/>
    </row>
    <row r="69" spans="1:20" ht="8.1" customHeight="1" x14ac:dyDescent="0.3">
      <c r="A69" s="28">
        <v>67</v>
      </c>
      <c r="B69" s="28" t="s">
        <v>50</v>
      </c>
      <c r="C69" s="10">
        <v>251.43600000000001</v>
      </c>
      <c r="E69" s="156"/>
      <c r="F69" s="28">
        <v>67</v>
      </c>
      <c r="G69" s="28" t="s">
        <v>98</v>
      </c>
      <c r="H69" s="10">
        <v>357</v>
      </c>
      <c r="I69"/>
      <c r="K69" s="28">
        <v>67</v>
      </c>
      <c r="L69" s="121" t="s">
        <v>12</v>
      </c>
      <c r="M69" s="68">
        <v>448.5</v>
      </c>
      <c r="N69"/>
      <c r="P69" s="287"/>
      <c r="Q69" s="288"/>
      <c r="R69" s="288"/>
      <c r="S69" s="289"/>
      <c r="T69" s="8"/>
    </row>
    <row r="70" spans="1:20" ht="8.1" customHeight="1" x14ac:dyDescent="0.3">
      <c r="A70" s="28">
        <v>68</v>
      </c>
      <c r="B70" s="28" t="s">
        <v>578</v>
      </c>
      <c r="C70" s="10">
        <v>274.99199999999996</v>
      </c>
      <c r="E70" s="156"/>
      <c r="F70" s="28">
        <v>68</v>
      </c>
      <c r="G70" s="171" t="s">
        <v>625</v>
      </c>
      <c r="H70" s="171">
        <v>483</v>
      </c>
      <c r="I70"/>
      <c r="K70" s="121">
        <v>68</v>
      </c>
      <c r="L70" s="121" t="s">
        <v>532</v>
      </c>
      <c r="M70" s="68">
        <v>493.68</v>
      </c>
      <c r="N70"/>
      <c r="P70" s="201" t="s">
        <v>0</v>
      </c>
      <c r="Q70" s="121" t="s">
        <v>110</v>
      </c>
      <c r="R70" s="121" t="s">
        <v>120</v>
      </c>
      <c r="S70" s="121" t="s">
        <v>120</v>
      </c>
      <c r="T70" s="8"/>
    </row>
    <row r="71" spans="1:20" ht="8.1" customHeight="1" x14ac:dyDescent="0.3">
      <c r="A71" s="28">
        <v>69</v>
      </c>
      <c r="B71" s="28" t="s">
        <v>51</v>
      </c>
      <c r="C71" s="10">
        <v>293.08</v>
      </c>
      <c r="E71" s="156"/>
      <c r="F71" s="28">
        <v>69</v>
      </c>
      <c r="G71" s="28" t="s">
        <v>182</v>
      </c>
      <c r="H71" s="28">
        <v>512</v>
      </c>
      <c r="I71"/>
      <c r="K71" s="28">
        <v>69</v>
      </c>
      <c r="L71" s="121" t="s">
        <v>13</v>
      </c>
      <c r="M71" s="68">
        <v>528.36</v>
      </c>
      <c r="N71"/>
      <c r="P71" s="201"/>
      <c r="Q71" s="121"/>
      <c r="R71" s="121" t="s">
        <v>121</v>
      </c>
      <c r="S71" s="121" t="s">
        <v>225</v>
      </c>
      <c r="T71" s="8"/>
    </row>
    <row r="72" spans="1:20" ht="8.1" customHeight="1" x14ac:dyDescent="0.3">
      <c r="A72" s="28">
        <v>70</v>
      </c>
      <c r="B72" s="171" t="s">
        <v>599</v>
      </c>
      <c r="C72" s="172">
        <v>395</v>
      </c>
      <c r="D72" s="83"/>
      <c r="E72" s="156"/>
      <c r="F72" s="28">
        <v>70</v>
      </c>
      <c r="G72" s="28" t="s">
        <v>470</v>
      </c>
      <c r="H72" s="10">
        <v>278.92</v>
      </c>
      <c r="I72"/>
      <c r="K72" s="121">
        <v>70</v>
      </c>
      <c r="L72" s="121" t="s">
        <v>14</v>
      </c>
      <c r="M72" s="68">
        <v>722</v>
      </c>
      <c r="N72"/>
      <c r="P72" s="201">
        <v>1</v>
      </c>
      <c r="Q72" s="28" t="s">
        <v>610</v>
      </c>
      <c r="R72" s="121">
        <v>520</v>
      </c>
      <c r="S72" s="121">
        <v>88</v>
      </c>
      <c r="T72" s="8"/>
    </row>
    <row r="73" spans="1:20" ht="8.1" customHeight="1" x14ac:dyDescent="0.3">
      <c r="A73" s="28">
        <v>71</v>
      </c>
      <c r="B73" s="171" t="s">
        <v>267</v>
      </c>
      <c r="C73" s="172">
        <v>445</v>
      </c>
      <c r="D73" s="83"/>
      <c r="E73" s="156"/>
      <c r="F73" s="28">
        <v>71</v>
      </c>
      <c r="G73" s="28" t="s">
        <v>590</v>
      </c>
      <c r="H73" s="10">
        <v>296.39999999999998</v>
      </c>
      <c r="I73"/>
      <c r="K73" s="121">
        <v>71</v>
      </c>
      <c r="L73" s="121" t="s">
        <v>519</v>
      </c>
      <c r="M73" s="68">
        <v>821</v>
      </c>
      <c r="N73"/>
      <c r="P73" s="28">
        <v>2</v>
      </c>
      <c r="Q73" s="28" t="s">
        <v>122</v>
      </c>
      <c r="R73" s="10">
        <v>570</v>
      </c>
      <c r="S73" s="28">
        <v>79</v>
      </c>
      <c r="T73" s="8"/>
    </row>
    <row r="74" spans="1:20" ht="8.1" customHeight="1" x14ac:dyDescent="0.3">
      <c r="A74" s="28">
        <v>72</v>
      </c>
      <c r="B74" s="28" t="s">
        <v>52</v>
      </c>
      <c r="C74" s="10">
        <v>207.404</v>
      </c>
      <c r="D74" s="83"/>
      <c r="E74" s="156"/>
      <c r="F74" s="28">
        <v>72</v>
      </c>
      <c r="G74" s="28" t="s">
        <v>139</v>
      </c>
      <c r="H74" s="10">
        <v>319.74</v>
      </c>
      <c r="I74"/>
      <c r="K74" s="28">
        <v>72</v>
      </c>
      <c r="L74" s="121" t="s">
        <v>596</v>
      </c>
      <c r="M74" s="68">
        <v>698</v>
      </c>
      <c r="N74"/>
      <c r="P74" s="201">
        <v>3</v>
      </c>
      <c r="Q74" s="28" t="s">
        <v>123</v>
      </c>
      <c r="R74" s="10">
        <v>690</v>
      </c>
      <c r="S74" s="28">
        <v>79</v>
      </c>
      <c r="T74" s="8"/>
    </row>
    <row r="75" spans="1:20" ht="8.1" customHeight="1" x14ac:dyDescent="0.3">
      <c r="A75" s="28">
        <v>73</v>
      </c>
      <c r="B75" s="28" t="s">
        <v>62</v>
      </c>
      <c r="C75" s="10">
        <v>237.25</v>
      </c>
      <c r="D75" s="83"/>
      <c r="E75" s="156"/>
      <c r="F75" s="28">
        <v>73</v>
      </c>
      <c r="G75" s="28" t="s">
        <v>99</v>
      </c>
      <c r="H75" s="10">
        <v>338.87</v>
      </c>
      <c r="I75"/>
      <c r="K75" s="28">
        <v>73</v>
      </c>
      <c r="L75" s="121" t="s">
        <v>597</v>
      </c>
      <c r="M75" s="68">
        <v>811</v>
      </c>
      <c r="N75"/>
      <c r="P75" s="28">
        <v>4</v>
      </c>
      <c r="Q75" s="28" t="s">
        <v>124</v>
      </c>
      <c r="R75" s="10">
        <v>900</v>
      </c>
      <c r="S75" s="28">
        <v>83</v>
      </c>
      <c r="T75" s="8"/>
    </row>
    <row r="76" spans="1:20" ht="8.1" customHeight="1" x14ac:dyDescent="0.3">
      <c r="A76" s="28">
        <v>74</v>
      </c>
      <c r="B76" s="28" t="s">
        <v>53</v>
      </c>
      <c r="C76" s="10">
        <v>251.29999999999998</v>
      </c>
      <c r="D76" s="83"/>
      <c r="E76" s="156"/>
      <c r="F76" s="28">
        <v>74</v>
      </c>
      <c r="G76" s="28" t="s">
        <v>558</v>
      </c>
      <c r="H76" s="10">
        <v>371.7</v>
      </c>
      <c r="I76"/>
      <c r="K76" s="121">
        <v>74</v>
      </c>
      <c r="L76" s="121" t="s">
        <v>247</v>
      </c>
      <c r="M76" s="68">
        <v>529.91999999999996</v>
      </c>
      <c r="N76"/>
      <c r="P76" s="201">
        <v>5</v>
      </c>
      <c r="Q76" s="28" t="s">
        <v>226</v>
      </c>
      <c r="R76" s="10">
        <v>1040</v>
      </c>
      <c r="S76" s="28">
        <v>83</v>
      </c>
      <c r="T76" s="8"/>
    </row>
    <row r="77" spans="1:20" ht="8.1" customHeight="1" x14ac:dyDescent="0.3">
      <c r="A77" s="28">
        <v>75</v>
      </c>
      <c r="B77" s="28" t="s">
        <v>54</v>
      </c>
      <c r="C77" s="10">
        <v>305.66999999999996</v>
      </c>
      <c r="D77" s="83"/>
      <c r="E77" s="156"/>
      <c r="F77" s="28">
        <v>75</v>
      </c>
      <c r="G77" s="28" t="s">
        <v>100</v>
      </c>
      <c r="H77" s="10">
        <v>414</v>
      </c>
      <c r="I77"/>
      <c r="K77" s="28">
        <v>75</v>
      </c>
      <c r="L77" s="121" t="s">
        <v>319</v>
      </c>
      <c r="M77" s="68">
        <v>683.4</v>
      </c>
      <c r="N77"/>
      <c r="P77" s="28">
        <v>6</v>
      </c>
      <c r="Q77" s="28" t="s">
        <v>227</v>
      </c>
      <c r="R77" s="10">
        <v>1220</v>
      </c>
      <c r="S77" s="28">
        <v>83</v>
      </c>
      <c r="T77" s="8"/>
    </row>
    <row r="78" spans="1:20" ht="8.1" customHeight="1" x14ac:dyDescent="0.3">
      <c r="A78" s="28">
        <v>76</v>
      </c>
      <c r="B78" s="28" t="s">
        <v>668</v>
      </c>
      <c r="C78" s="10">
        <v>335</v>
      </c>
      <c r="D78" s="83"/>
      <c r="E78" s="156"/>
      <c r="F78" s="28">
        <v>76</v>
      </c>
      <c r="G78" s="28" t="s">
        <v>593</v>
      </c>
      <c r="H78" s="10">
        <v>454.37600000000003</v>
      </c>
      <c r="I78"/>
      <c r="K78" s="121">
        <v>76</v>
      </c>
      <c r="L78" s="121" t="s">
        <v>320</v>
      </c>
      <c r="M78" s="68">
        <v>816.84999999999991</v>
      </c>
      <c r="N78"/>
      <c r="P78" s="201">
        <v>7</v>
      </c>
      <c r="Q78" s="28" t="s">
        <v>228</v>
      </c>
      <c r="R78" s="10">
        <v>1405</v>
      </c>
      <c r="S78" s="28">
        <v>83</v>
      </c>
      <c r="T78" s="8"/>
    </row>
    <row r="79" spans="1:20" ht="8.1" customHeight="1" x14ac:dyDescent="0.3">
      <c r="A79" s="28">
        <v>77</v>
      </c>
      <c r="B79" s="28" t="s">
        <v>55</v>
      </c>
      <c r="C79" s="10">
        <v>357</v>
      </c>
      <c r="D79" s="83"/>
      <c r="E79" s="156"/>
      <c r="F79" s="28">
        <v>77</v>
      </c>
      <c r="G79" s="28" t="s">
        <v>101</v>
      </c>
      <c r="H79" s="10">
        <v>484.84</v>
      </c>
      <c r="I79"/>
      <c r="K79" s="121">
        <v>77</v>
      </c>
      <c r="L79" s="121" t="s">
        <v>369</v>
      </c>
      <c r="M79" s="68">
        <v>1080</v>
      </c>
      <c r="N79"/>
      <c r="P79" s="28">
        <v>8</v>
      </c>
      <c r="Q79" s="28" t="s">
        <v>183</v>
      </c>
      <c r="R79" s="10">
        <v>2525</v>
      </c>
      <c r="S79" s="28">
        <v>132</v>
      </c>
      <c r="T79" s="8"/>
    </row>
    <row r="80" spans="1:20" ht="8.1" customHeight="1" x14ac:dyDescent="0.3">
      <c r="A80" s="28">
        <v>78</v>
      </c>
      <c r="B80" s="171" t="s">
        <v>265</v>
      </c>
      <c r="C80" s="172">
        <v>512</v>
      </c>
      <c r="D80" s="83"/>
      <c r="E80" s="156"/>
      <c r="F80" s="28">
        <v>78</v>
      </c>
      <c r="G80" s="28" t="s">
        <v>626</v>
      </c>
      <c r="H80" s="28">
        <v>659</v>
      </c>
      <c r="I80"/>
      <c r="K80" s="28">
        <v>78</v>
      </c>
      <c r="L80" s="121" t="s">
        <v>513</v>
      </c>
      <c r="M80" s="68">
        <v>1210</v>
      </c>
      <c r="N80"/>
      <c r="P80" s="201">
        <v>9</v>
      </c>
      <c r="Q80" s="28" t="s">
        <v>184</v>
      </c>
      <c r="R80" s="10">
        <v>2825</v>
      </c>
      <c r="S80" s="28">
        <v>132</v>
      </c>
      <c r="T80" s="8"/>
    </row>
    <row r="81" spans="1:20" ht="8.1" customHeight="1" x14ac:dyDescent="0.3">
      <c r="A81" s="28">
        <v>79</v>
      </c>
      <c r="B81" s="28" t="s">
        <v>514</v>
      </c>
      <c r="C81" s="10">
        <v>242.89600000000002</v>
      </c>
      <c r="D81" s="83"/>
      <c r="E81" s="156"/>
      <c r="F81" s="28">
        <v>79</v>
      </c>
      <c r="G81" s="171" t="s">
        <v>133</v>
      </c>
      <c r="H81" s="171">
        <v>842</v>
      </c>
      <c r="I81"/>
      <c r="K81" s="28">
        <v>79</v>
      </c>
      <c r="L81" s="121" t="s">
        <v>627</v>
      </c>
      <c r="M81" s="68">
        <v>545.79</v>
      </c>
      <c r="N81"/>
      <c r="P81" s="28">
        <v>10</v>
      </c>
      <c r="Q81" s="28" t="s">
        <v>185</v>
      </c>
      <c r="R81" s="10">
        <v>3220</v>
      </c>
      <c r="S81" s="28">
        <v>132</v>
      </c>
      <c r="T81" s="8"/>
    </row>
    <row r="82" spans="1:20" ht="8.1" customHeight="1" x14ac:dyDescent="0.3">
      <c r="A82" s="28">
        <v>80</v>
      </c>
      <c r="B82" s="28" t="s">
        <v>169</v>
      </c>
      <c r="C82" s="10">
        <v>278.13</v>
      </c>
      <c r="D82" s="83"/>
      <c r="E82" s="156"/>
      <c r="F82" s="28">
        <v>80</v>
      </c>
      <c r="G82" s="28" t="s">
        <v>219</v>
      </c>
      <c r="H82" s="10">
        <v>1045</v>
      </c>
      <c r="I82"/>
      <c r="K82" s="121">
        <v>80</v>
      </c>
      <c r="L82" s="121" t="s">
        <v>242</v>
      </c>
      <c r="M82" s="68">
        <v>675.5</v>
      </c>
      <c r="N82"/>
      <c r="P82" s="201">
        <v>11</v>
      </c>
      <c r="Q82" s="28" t="s">
        <v>196</v>
      </c>
      <c r="R82" s="10">
        <v>3670</v>
      </c>
      <c r="S82" s="28">
        <v>132</v>
      </c>
      <c r="T82" s="8"/>
    </row>
    <row r="83" spans="1:20" ht="8.1" customHeight="1" x14ac:dyDescent="0.3">
      <c r="A83" s="28">
        <v>81</v>
      </c>
      <c r="B83" s="28" t="s">
        <v>56</v>
      </c>
      <c r="C83" s="10">
        <v>295.39999999999998</v>
      </c>
      <c r="D83" s="83"/>
      <c r="E83" s="156"/>
      <c r="F83" s="28">
        <v>81</v>
      </c>
      <c r="G83" s="28" t="s">
        <v>471</v>
      </c>
      <c r="H83" s="10">
        <v>350.36</v>
      </c>
      <c r="I83"/>
      <c r="K83" s="28">
        <v>81</v>
      </c>
      <c r="L83" s="121" t="s">
        <v>517</v>
      </c>
      <c r="M83" s="68">
        <v>980.9</v>
      </c>
      <c r="N83"/>
      <c r="P83" s="28">
        <v>12</v>
      </c>
      <c r="Q83" s="28" t="s">
        <v>486</v>
      </c>
      <c r="R83" s="10">
        <v>5320</v>
      </c>
      <c r="S83" s="28">
        <v>167</v>
      </c>
      <c r="T83" s="8"/>
    </row>
    <row r="84" spans="1:20" ht="8.1" customHeight="1" x14ac:dyDescent="0.3">
      <c r="A84" s="28">
        <v>82</v>
      </c>
      <c r="B84" s="28" t="s">
        <v>57</v>
      </c>
      <c r="C84" s="10">
        <v>359.76600000000002</v>
      </c>
      <c r="D84" s="83"/>
      <c r="E84" s="156"/>
      <c r="F84" s="28">
        <v>82</v>
      </c>
      <c r="G84" s="28" t="s">
        <v>632</v>
      </c>
      <c r="H84" s="10">
        <v>373.16</v>
      </c>
      <c r="I84"/>
      <c r="K84" s="121">
        <v>82</v>
      </c>
      <c r="L84" s="121" t="s">
        <v>218</v>
      </c>
      <c r="M84" s="121">
        <v>1300</v>
      </c>
      <c r="N84"/>
      <c r="P84" s="290" t="s">
        <v>611</v>
      </c>
      <c r="Q84" s="291"/>
      <c r="R84" s="291"/>
      <c r="S84" s="292"/>
      <c r="T84" s="83"/>
    </row>
    <row r="85" spans="1:20" ht="8.1" customHeight="1" x14ac:dyDescent="0.3">
      <c r="A85" s="28">
        <v>83</v>
      </c>
      <c r="B85" s="28" t="s">
        <v>144</v>
      </c>
      <c r="C85" s="10">
        <v>420.92</v>
      </c>
      <c r="D85" s="83"/>
      <c r="E85" s="156"/>
      <c r="F85" s="28">
        <v>83</v>
      </c>
      <c r="G85" s="28" t="s">
        <v>472</v>
      </c>
      <c r="H85" s="10">
        <v>385.7</v>
      </c>
      <c r="I85"/>
      <c r="K85" s="121">
        <v>83</v>
      </c>
      <c r="L85" s="121" t="s">
        <v>220</v>
      </c>
      <c r="M85" s="121">
        <v>1460</v>
      </c>
      <c r="N85"/>
      <c r="O85" s="83"/>
      <c r="P85" s="293"/>
      <c r="Q85" s="294"/>
      <c r="R85" s="294"/>
      <c r="S85" s="295"/>
      <c r="T85" s="83"/>
    </row>
    <row r="86" spans="1:20" ht="8.1" customHeight="1" x14ac:dyDescent="0.3">
      <c r="A86" s="28">
        <v>84</v>
      </c>
      <c r="B86" s="171" t="s">
        <v>304</v>
      </c>
      <c r="C86" s="172">
        <v>646</v>
      </c>
      <c r="D86" s="83"/>
      <c r="E86" s="156"/>
      <c r="F86" s="28">
        <v>84</v>
      </c>
      <c r="G86" s="28" t="s">
        <v>140</v>
      </c>
      <c r="H86" s="10">
        <v>427</v>
      </c>
      <c r="I86"/>
      <c r="K86" s="28">
        <v>84</v>
      </c>
      <c r="L86" s="121" t="s">
        <v>520</v>
      </c>
      <c r="M86" s="121">
        <v>1615</v>
      </c>
      <c r="N86"/>
      <c r="O86" s="83"/>
      <c r="P86" s="200" t="s">
        <v>0</v>
      </c>
      <c r="Q86" s="56" t="s">
        <v>110</v>
      </c>
      <c r="R86" s="56" t="s">
        <v>120</v>
      </c>
      <c r="S86" s="56" t="s">
        <v>120</v>
      </c>
      <c r="T86" s="83"/>
    </row>
    <row r="87" spans="1:20" ht="8.1" customHeight="1" x14ac:dyDescent="0.3">
      <c r="A87" s="28">
        <v>85</v>
      </c>
      <c r="B87" s="171" t="s">
        <v>702</v>
      </c>
      <c r="C87" s="172">
        <v>710</v>
      </c>
      <c r="D87" s="83"/>
      <c r="E87" s="156"/>
      <c r="F87" s="28">
        <v>85</v>
      </c>
      <c r="G87" s="28" t="s">
        <v>102</v>
      </c>
      <c r="H87" s="10">
        <v>522.33000000000004</v>
      </c>
      <c r="I87"/>
      <c r="K87" s="28">
        <v>85</v>
      </c>
      <c r="L87" s="121" t="s">
        <v>447</v>
      </c>
      <c r="M87" s="121">
        <v>1400</v>
      </c>
      <c r="N87"/>
      <c r="O87" s="83"/>
      <c r="P87" s="200"/>
      <c r="Q87" s="56"/>
      <c r="R87" s="56" t="s">
        <v>121</v>
      </c>
      <c r="S87" s="56" t="s">
        <v>225</v>
      </c>
      <c r="T87" s="31"/>
    </row>
    <row r="88" spans="1:20" ht="8.1" customHeight="1" x14ac:dyDescent="0.3">
      <c r="A88" s="28">
        <v>86</v>
      </c>
      <c r="B88" s="28" t="s">
        <v>473</v>
      </c>
      <c r="C88" s="10">
        <v>269.19200000000001</v>
      </c>
      <c r="D88" s="83"/>
      <c r="E88" s="156"/>
      <c r="F88" s="28">
        <v>86</v>
      </c>
      <c r="G88" s="28" t="s">
        <v>103</v>
      </c>
      <c r="H88" s="10">
        <v>618.79999999999995</v>
      </c>
      <c r="I88"/>
      <c r="K88" s="121">
        <v>86</v>
      </c>
      <c r="L88" s="121" t="s">
        <v>309</v>
      </c>
      <c r="M88" s="121">
        <v>1805</v>
      </c>
      <c r="N88"/>
      <c r="P88" s="56">
        <v>1</v>
      </c>
      <c r="Q88" s="56" t="s">
        <v>198</v>
      </c>
      <c r="R88" s="66">
        <v>38</v>
      </c>
      <c r="S88" s="56">
        <v>55</v>
      </c>
      <c r="T88" s="31"/>
    </row>
    <row r="89" spans="1:20" ht="8.1" customHeight="1" x14ac:dyDescent="0.3">
      <c r="A89" s="28">
        <v>87</v>
      </c>
      <c r="B89" s="28" t="s">
        <v>138</v>
      </c>
      <c r="C89" s="10">
        <v>298.57</v>
      </c>
      <c r="D89" s="83"/>
      <c r="E89" s="156"/>
      <c r="F89" s="28">
        <v>87</v>
      </c>
      <c r="G89" s="28" t="s">
        <v>614</v>
      </c>
      <c r="H89" s="28">
        <v>835</v>
      </c>
      <c r="I89"/>
      <c r="K89" s="28">
        <v>87</v>
      </c>
      <c r="L89" s="121" t="s">
        <v>316</v>
      </c>
      <c r="M89" s="121">
        <v>2025</v>
      </c>
      <c r="N89"/>
      <c r="P89" s="56">
        <v>2</v>
      </c>
      <c r="Q89" s="56" t="s">
        <v>199</v>
      </c>
      <c r="R89" s="66">
        <v>50</v>
      </c>
      <c r="S89" s="56">
        <v>55</v>
      </c>
      <c r="T89" s="31"/>
    </row>
    <row r="90" spans="1:20" ht="8.1" customHeight="1" x14ac:dyDescent="0.3">
      <c r="A90" s="28">
        <v>88</v>
      </c>
      <c r="B90" s="28" t="s">
        <v>58</v>
      </c>
      <c r="C90" s="10">
        <v>317.10000000000002</v>
      </c>
      <c r="D90" s="83"/>
      <c r="E90" s="156"/>
      <c r="F90" s="28">
        <v>88</v>
      </c>
      <c r="G90" s="28" t="s">
        <v>104</v>
      </c>
      <c r="H90" s="28">
        <v>880</v>
      </c>
      <c r="I90"/>
      <c r="K90" s="121">
        <v>88</v>
      </c>
      <c r="L90" s="121" t="s">
        <v>310</v>
      </c>
      <c r="M90" s="121">
        <v>2245</v>
      </c>
      <c r="N90"/>
      <c r="P90" s="56">
        <v>3</v>
      </c>
      <c r="Q90" s="56" t="s">
        <v>200</v>
      </c>
      <c r="R90" s="66">
        <v>80</v>
      </c>
      <c r="S90" s="56">
        <v>65</v>
      </c>
      <c r="T90" s="31"/>
    </row>
    <row r="91" spans="1:20" ht="8.1" customHeight="1" x14ac:dyDescent="0.3">
      <c r="A91" s="28">
        <v>89</v>
      </c>
      <c r="B91" s="28" t="s">
        <v>59</v>
      </c>
      <c r="C91" s="10">
        <v>387.09000000000003</v>
      </c>
      <c r="D91" s="83"/>
      <c r="E91" s="156"/>
      <c r="F91" s="28">
        <v>89</v>
      </c>
      <c r="G91" s="28" t="s">
        <v>105</v>
      </c>
      <c r="H91" s="28">
        <v>1160</v>
      </c>
      <c r="I91"/>
      <c r="K91" s="121">
        <v>89</v>
      </c>
      <c r="L91" s="121" t="s">
        <v>311</v>
      </c>
      <c r="M91" s="121">
        <v>4485</v>
      </c>
      <c r="N91" s="140"/>
      <c r="T91" s="31"/>
    </row>
    <row r="92" spans="1:20" ht="8.1" customHeight="1" x14ac:dyDescent="0.3">
      <c r="A92" s="28">
        <v>90</v>
      </c>
      <c r="B92" s="28" t="s">
        <v>60</v>
      </c>
      <c r="C92" s="10">
        <v>452.88</v>
      </c>
      <c r="D92" s="83"/>
      <c r="E92" s="156"/>
      <c r="F92" s="28">
        <v>90</v>
      </c>
      <c r="G92" s="28" t="s">
        <v>255</v>
      </c>
      <c r="H92" s="28">
        <v>780</v>
      </c>
      <c r="I92"/>
      <c r="K92" s="28">
        <v>90</v>
      </c>
      <c r="L92" s="121" t="s">
        <v>312</v>
      </c>
      <c r="M92" s="121">
        <v>5940</v>
      </c>
      <c r="N92" s="140"/>
    </row>
    <row r="93" spans="1:20" ht="8.1" customHeight="1" x14ac:dyDescent="0.3">
      <c r="A93" s="28">
        <v>91</v>
      </c>
      <c r="B93" s="171" t="s">
        <v>256</v>
      </c>
      <c r="C93" s="172">
        <v>730</v>
      </c>
      <c r="D93" s="83"/>
      <c r="E93" s="156"/>
      <c r="F93" s="28">
        <v>91</v>
      </c>
      <c r="G93" s="28" t="s">
        <v>239</v>
      </c>
      <c r="H93" s="28">
        <v>920</v>
      </c>
      <c r="I93"/>
      <c r="K93" s="28">
        <v>91</v>
      </c>
      <c r="L93" s="121" t="s">
        <v>317</v>
      </c>
      <c r="M93" s="121">
        <v>9750</v>
      </c>
      <c r="N93" s="140"/>
    </row>
    <row r="94" spans="1:20" ht="8.1" customHeight="1" x14ac:dyDescent="0.3">
      <c r="A94" s="28">
        <v>92</v>
      </c>
      <c r="B94" s="28" t="s">
        <v>693</v>
      </c>
      <c r="C94" s="172">
        <v>770</v>
      </c>
      <c r="D94" s="83"/>
      <c r="E94" s="156"/>
      <c r="F94" s="28">
        <v>92</v>
      </c>
      <c r="G94" s="28" t="s">
        <v>145</v>
      </c>
      <c r="H94" s="28">
        <v>1320</v>
      </c>
      <c r="I94"/>
      <c r="K94" s="290" t="s">
        <v>234</v>
      </c>
      <c r="L94" s="291"/>
      <c r="M94" s="291"/>
      <c r="N94" s="292"/>
    </row>
    <row r="95" spans="1:20" ht="8.1" customHeight="1" x14ac:dyDescent="0.3">
      <c r="A95" s="28">
        <v>93</v>
      </c>
      <c r="B95" s="171" t="s">
        <v>516</v>
      </c>
      <c r="C95" s="172">
        <v>394</v>
      </c>
      <c r="D95" s="83"/>
      <c r="E95" s="156"/>
      <c r="F95" s="28">
        <v>93</v>
      </c>
      <c r="G95" s="28" t="s">
        <v>241</v>
      </c>
      <c r="H95" s="28">
        <v>1930</v>
      </c>
      <c r="I95"/>
      <c r="K95" s="293"/>
      <c r="L95" s="294"/>
      <c r="M95" s="294"/>
      <c r="N95" s="295"/>
    </row>
    <row r="96" spans="1:20" ht="8.1" customHeight="1" x14ac:dyDescent="0.3">
      <c r="A96" s="28">
        <v>94</v>
      </c>
      <c r="B96" s="171" t="s">
        <v>515</v>
      </c>
      <c r="C96" s="172">
        <v>481</v>
      </c>
      <c r="D96" s="83"/>
      <c r="E96" s="156"/>
      <c r="F96" s="28">
        <v>94</v>
      </c>
      <c r="G96" s="28" t="s">
        <v>186</v>
      </c>
      <c r="H96" s="28">
        <v>1950</v>
      </c>
      <c r="I96"/>
      <c r="K96" s="200" t="s">
        <v>0</v>
      </c>
      <c r="L96" s="56" t="s">
        <v>110</v>
      </c>
      <c r="M96" s="56" t="s">
        <v>120</v>
      </c>
      <c r="N96" s="56" t="s">
        <v>120</v>
      </c>
    </row>
    <row r="97" spans="1:14" ht="8.1" customHeight="1" x14ac:dyDescent="0.3">
      <c r="A97" s="28">
        <v>95</v>
      </c>
      <c r="B97" s="28" t="s">
        <v>306</v>
      </c>
      <c r="C97" s="10">
        <v>548.76</v>
      </c>
      <c r="D97" s="83"/>
      <c r="E97" s="156"/>
      <c r="F97" s="28">
        <v>95</v>
      </c>
      <c r="G97" s="28" t="s">
        <v>146</v>
      </c>
      <c r="H97" s="28">
        <v>2350</v>
      </c>
      <c r="I97"/>
      <c r="J97" s="83"/>
      <c r="K97" s="200"/>
      <c r="L97" s="56"/>
      <c r="M97" s="56" t="s">
        <v>121</v>
      </c>
      <c r="N97" s="56" t="s">
        <v>225</v>
      </c>
    </row>
    <row r="98" spans="1:14" ht="8.1" customHeight="1" x14ac:dyDescent="0.3">
      <c r="A98" s="28">
        <v>96</v>
      </c>
      <c r="B98" s="28" t="s">
        <v>307</v>
      </c>
      <c r="C98" s="28">
        <v>850</v>
      </c>
      <c r="D98" s="83"/>
      <c r="E98" s="156"/>
      <c r="F98" s="28">
        <v>96</v>
      </c>
      <c r="G98" s="28" t="s">
        <v>617</v>
      </c>
      <c r="H98" s="28">
        <v>2700</v>
      </c>
      <c r="I98"/>
      <c r="J98" s="83"/>
      <c r="K98" s="56">
        <v>1</v>
      </c>
      <c r="L98" s="56" t="s">
        <v>236</v>
      </c>
      <c r="M98" s="66">
        <v>54</v>
      </c>
      <c r="N98" s="56">
        <v>60</v>
      </c>
    </row>
    <row r="99" spans="1:14" ht="8.1" customHeight="1" x14ac:dyDescent="0.3">
      <c r="A99" s="28">
        <v>97</v>
      </c>
      <c r="B99" s="28" t="s">
        <v>521</v>
      </c>
      <c r="C99" s="28">
        <v>537</v>
      </c>
      <c r="D99" s="83"/>
      <c r="E99" s="156"/>
      <c r="F99" s="28">
        <v>97</v>
      </c>
      <c r="G99" s="28" t="s">
        <v>187</v>
      </c>
      <c r="H99" s="28">
        <v>2250</v>
      </c>
      <c r="I99"/>
      <c r="K99" s="56">
        <v>2</v>
      </c>
      <c r="L99" s="56" t="s">
        <v>235</v>
      </c>
      <c r="M99" s="66">
        <v>76</v>
      </c>
      <c r="N99" s="56">
        <v>62</v>
      </c>
    </row>
    <row r="100" spans="1:14" ht="8.1" customHeight="1" x14ac:dyDescent="0.3">
      <c r="A100" s="28">
        <v>98</v>
      </c>
      <c r="B100" s="28" t="s">
        <v>195</v>
      </c>
      <c r="C100" s="28">
        <v>722</v>
      </c>
      <c r="D100" s="83"/>
      <c r="E100" s="156"/>
      <c r="F100" s="28">
        <v>98</v>
      </c>
      <c r="G100" s="28" t="s">
        <v>147</v>
      </c>
      <c r="H100" s="28">
        <v>2760</v>
      </c>
      <c r="I100"/>
      <c r="K100" s="56">
        <v>3</v>
      </c>
      <c r="L100" s="56" t="s">
        <v>252</v>
      </c>
      <c r="M100" s="66">
        <v>135</v>
      </c>
      <c r="N100" s="56">
        <v>66</v>
      </c>
    </row>
    <row r="101" spans="1:14" ht="8.1" customHeight="1" x14ac:dyDescent="0.3">
      <c r="A101" s="28">
        <v>99</v>
      </c>
      <c r="B101" s="28" t="s">
        <v>377</v>
      </c>
      <c r="C101" s="28">
        <v>947</v>
      </c>
      <c r="D101" s="83"/>
      <c r="E101" s="156"/>
      <c r="F101" s="28">
        <v>99</v>
      </c>
      <c r="G101" s="28" t="s">
        <v>541</v>
      </c>
      <c r="H101" s="28">
        <v>3460</v>
      </c>
      <c r="I101"/>
    </row>
    <row r="102" spans="1:14" ht="8.1" customHeight="1" x14ac:dyDescent="0.3">
      <c r="A102" s="8"/>
      <c r="C102" s="8"/>
      <c r="E102" s="156"/>
      <c r="F102" s="28">
        <v>100</v>
      </c>
      <c r="G102" s="28" t="s">
        <v>188</v>
      </c>
      <c r="H102" s="28">
        <v>2640</v>
      </c>
      <c r="I102"/>
    </row>
    <row r="103" spans="1:14" ht="8.1" customHeight="1" x14ac:dyDescent="0.3">
      <c r="A103" s="8"/>
      <c r="E103" s="140"/>
      <c r="F103" s="28">
        <v>101</v>
      </c>
      <c r="G103" s="28" t="s">
        <v>148</v>
      </c>
      <c r="H103" s="28">
        <v>3270</v>
      </c>
      <c r="I103"/>
    </row>
    <row r="104" spans="1:14" ht="8.1" customHeight="1" x14ac:dyDescent="0.3">
      <c r="A104" s="8"/>
      <c r="E104" s="140"/>
      <c r="F104" s="28">
        <v>102</v>
      </c>
      <c r="G104" s="28" t="s">
        <v>542</v>
      </c>
      <c r="H104" s="28">
        <v>3910</v>
      </c>
      <c r="I104"/>
    </row>
    <row r="105" spans="1:14" ht="8.1" customHeight="1" x14ac:dyDescent="0.3">
      <c r="F105" s="28">
        <v>103</v>
      </c>
      <c r="G105" s="28" t="s">
        <v>246</v>
      </c>
      <c r="H105" s="28">
        <v>3670</v>
      </c>
      <c r="I105"/>
      <c r="L105" s="1" t="str">
        <f>Лист1!O4</f>
        <v>08.04.2024 год</v>
      </c>
    </row>
    <row r="106" spans="1:14" ht="8.1" customHeight="1" x14ac:dyDescent="0.3">
      <c r="F106"/>
    </row>
    <row r="107" spans="1:14" ht="8.1" customHeight="1" x14ac:dyDescent="0.3">
      <c r="F107"/>
    </row>
    <row r="108" spans="1:14" ht="8.1" customHeight="1" x14ac:dyDescent="0.3">
      <c r="I108"/>
    </row>
    <row r="109" spans="1:14" ht="8.1" customHeight="1" x14ac:dyDescent="0.3">
      <c r="I109"/>
    </row>
    <row r="110" spans="1:14" ht="8.1" customHeight="1" x14ac:dyDescent="0.3">
      <c r="I110"/>
    </row>
    <row r="111" spans="1:14" ht="11.1" customHeight="1" x14ac:dyDescent="0.3">
      <c r="I111"/>
    </row>
    <row r="112" spans="1:14" ht="11.1" customHeight="1" x14ac:dyDescent="0.3">
      <c r="I112"/>
    </row>
    <row r="113" spans="9:9" ht="9.9" customHeight="1" x14ac:dyDescent="0.3">
      <c r="I113"/>
    </row>
    <row r="114" spans="9:9" ht="9.9" customHeight="1" x14ac:dyDescent="0.3">
      <c r="I114"/>
    </row>
    <row r="115" spans="9:9" ht="9.9" customHeight="1" x14ac:dyDescent="0.3"/>
    <row r="116" spans="9:9" ht="9.9" customHeight="1" x14ac:dyDescent="0.3"/>
    <row r="117" spans="9:9" ht="9.9" customHeight="1" x14ac:dyDescent="0.3"/>
    <row r="118" spans="9:9" ht="9.9" customHeight="1" x14ac:dyDescent="0.3"/>
    <row r="119" spans="9:9" ht="9.9" customHeight="1" x14ac:dyDescent="0.3"/>
    <row r="120" spans="9:9" ht="9.9" customHeight="1" x14ac:dyDescent="0.3"/>
    <row r="121" spans="9:9" ht="9.9" customHeight="1" x14ac:dyDescent="0.3"/>
  </sheetData>
  <mergeCells count="10">
    <mergeCell ref="P68:S69"/>
    <mergeCell ref="P56:S57"/>
    <mergeCell ref="P84:S85"/>
    <mergeCell ref="K94:N95"/>
    <mergeCell ref="P1:R1"/>
    <mergeCell ref="A1:C1"/>
    <mergeCell ref="F1:H1"/>
    <mergeCell ref="K1:M1"/>
    <mergeCell ref="P13:R14"/>
    <mergeCell ref="P30:S31"/>
  </mergeCells>
  <phoneticPr fontId="38" type="noConversion"/>
  <printOptions horizontalCentered="1"/>
  <pageMargins left="0.15748031496062992" right="0.15748031496062992" top="0.2" bottom="0.2" header="0.2" footer="0.2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E150"/>
  <sheetViews>
    <sheetView topLeftCell="A82" zoomScaleNormal="100" zoomScaleSheetLayoutView="100" workbookViewId="0">
      <selection activeCell="P88" sqref="P88"/>
    </sheetView>
  </sheetViews>
  <sheetFormatPr defaultColWidth="9.109375" defaultRowHeight="6.9" customHeight="1" x14ac:dyDescent="0.3"/>
  <cols>
    <col min="1" max="1" width="4.109375" style="7" customWidth="1"/>
    <col min="2" max="2" width="15.33203125" style="7" customWidth="1"/>
    <col min="3" max="3" width="5.88671875" style="7" customWidth="1"/>
    <col min="4" max="4" width="5.44140625" style="7" customWidth="1"/>
    <col min="5" max="5" width="5.109375" style="7" customWidth="1"/>
    <col min="6" max="7" width="6.5546875" style="7" customWidth="1"/>
    <col min="8" max="8" width="7.33203125" style="36" customWidth="1"/>
    <col min="9" max="9" width="7.5546875" style="7" customWidth="1"/>
    <col min="10" max="10" width="4.109375" style="4" customWidth="1"/>
    <col min="11" max="11" width="20.44140625" style="7" customWidth="1"/>
    <col min="12" max="12" width="5.33203125" style="74" customWidth="1"/>
    <col min="13" max="13" width="4.88671875" style="74" customWidth="1"/>
    <col min="14" max="14" width="5.6640625" style="74" customWidth="1"/>
    <col min="15" max="15" width="6.33203125" style="74" customWidth="1"/>
    <col min="16" max="16" width="7.33203125" style="36" customWidth="1"/>
    <col min="17" max="17" width="12.88671875" style="7" customWidth="1"/>
    <col min="18" max="18" width="4.109375" style="7" customWidth="1"/>
    <col min="19" max="19" width="9.109375" style="7"/>
    <col min="20" max="20" width="10.33203125" style="7" customWidth="1"/>
    <col min="21" max="21" width="6.44140625" style="74" customWidth="1"/>
    <col min="22" max="22" width="5.44140625" style="74" customWidth="1"/>
    <col min="23" max="23" width="9.109375" style="7" customWidth="1"/>
    <col min="24" max="24" width="6.6640625" style="7" customWidth="1"/>
    <col min="25" max="25" width="4.88671875" style="36" customWidth="1"/>
    <col min="26" max="16384" width="9.109375" style="7"/>
  </cols>
  <sheetData>
    <row r="1" spans="1:24" ht="6.9" customHeight="1" x14ac:dyDescent="0.3">
      <c r="A1" s="86">
        <f>Лист2!A3</f>
        <v>1</v>
      </c>
      <c r="B1" s="86" t="str">
        <f>Лист2!B3</f>
        <v>20х10х0,8</v>
      </c>
      <c r="C1" s="302">
        <f>Лист2!C3</f>
        <v>36</v>
      </c>
      <c r="D1" s="302"/>
      <c r="E1" s="86">
        <v>6</v>
      </c>
      <c r="F1" s="306" t="s">
        <v>370</v>
      </c>
      <c r="G1" s="70"/>
      <c r="J1" s="86">
        <v>1</v>
      </c>
      <c r="K1" s="86" t="str">
        <f>Лист2!G3</f>
        <v>10х10х1,0</v>
      </c>
      <c r="L1" s="302">
        <f>Лист2!H3</f>
        <v>30</v>
      </c>
      <c r="M1" s="302"/>
      <c r="N1" s="86">
        <v>6</v>
      </c>
      <c r="O1" s="317" t="s">
        <v>373</v>
      </c>
      <c r="P1" s="70"/>
      <c r="Q1" s="70"/>
      <c r="R1" s="146">
        <f>Лист1!B5</f>
        <v>1</v>
      </c>
      <c r="S1" s="296" t="str">
        <f>Лист1!C5</f>
        <v>0,5*1000*2000</v>
      </c>
      <c r="T1" s="297"/>
      <c r="U1" s="147">
        <f>Лист1!D5</f>
        <v>7.86</v>
      </c>
      <c r="V1" s="303" t="str">
        <f>Лист1!E5</f>
        <v>х/к</v>
      </c>
      <c r="W1" s="15">
        <f>Лист1!F5</f>
        <v>660</v>
      </c>
      <c r="X1" s="15">
        <f>W1/U1</f>
        <v>83.969465648854964</v>
      </c>
    </row>
    <row r="2" spans="1:24" ht="6.9" customHeight="1" x14ac:dyDescent="0.3">
      <c r="A2" s="86">
        <f>Лист2!A4</f>
        <v>2</v>
      </c>
      <c r="B2" s="86" t="str">
        <f>Лист2!B4</f>
        <v>20х10х1,0</v>
      </c>
      <c r="C2" s="302">
        <f>Лист2!C4</f>
        <v>39</v>
      </c>
      <c r="D2" s="302"/>
      <c r="E2" s="86">
        <v>6</v>
      </c>
      <c r="F2" s="307"/>
      <c r="G2" s="70"/>
      <c r="H2" s="70"/>
      <c r="I2" s="70"/>
      <c r="J2" s="86">
        <v>2</v>
      </c>
      <c r="K2" s="86" t="str">
        <f>Лист2!G4</f>
        <v>10х10х1,2</v>
      </c>
      <c r="L2" s="302">
        <f>Лист2!H4</f>
        <v>33</v>
      </c>
      <c r="M2" s="302"/>
      <c r="N2" s="86">
        <v>6</v>
      </c>
      <c r="O2" s="317"/>
      <c r="P2" s="70"/>
      <c r="Q2" s="70"/>
      <c r="R2" s="146">
        <f>Лист1!B6</f>
        <v>2</v>
      </c>
      <c r="S2" s="296" t="str">
        <f>Лист1!C6</f>
        <v>0,6*1000*2000</v>
      </c>
      <c r="T2" s="297"/>
      <c r="U2" s="147">
        <f>Лист1!D6</f>
        <v>9.44</v>
      </c>
      <c r="V2" s="304"/>
      <c r="W2" s="15">
        <f>Лист1!F6</f>
        <v>805</v>
      </c>
      <c r="X2" s="15">
        <f t="shared" ref="X2:X25" si="0">W2/U2</f>
        <v>85.275423728813564</v>
      </c>
    </row>
    <row r="3" spans="1:24" ht="6.9" customHeight="1" x14ac:dyDescent="0.3">
      <c r="A3" s="86">
        <f>Лист2!A5</f>
        <v>3</v>
      </c>
      <c r="B3" s="86" t="str">
        <f>Лист2!B5</f>
        <v>20х10х1,1</v>
      </c>
      <c r="C3" s="302">
        <f>Лист2!C5</f>
        <v>45</v>
      </c>
      <c r="D3" s="302"/>
      <c r="E3" s="86">
        <v>6</v>
      </c>
      <c r="F3" s="307"/>
      <c r="G3" s="70"/>
      <c r="H3" s="70"/>
      <c r="I3" s="70"/>
      <c r="J3" s="86">
        <v>3</v>
      </c>
      <c r="K3" s="86" t="str">
        <f>Лист2!G5</f>
        <v>15х15х0,8</v>
      </c>
      <c r="L3" s="302">
        <f>Лист2!H5</f>
        <v>36</v>
      </c>
      <c r="M3" s="302"/>
      <c r="N3" s="86">
        <v>6</v>
      </c>
      <c r="O3" s="306" t="s">
        <v>370</v>
      </c>
      <c r="P3" s="70"/>
      <c r="Q3" s="70"/>
      <c r="R3" s="146">
        <f>Лист1!B7</f>
        <v>3</v>
      </c>
      <c r="S3" s="296" t="str">
        <f>Лист1!C7</f>
        <v>0,7*1000*2000</v>
      </c>
      <c r="T3" s="297"/>
      <c r="U3" s="147">
        <f>Лист1!D7</f>
        <v>10.78</v>
      </c>
      <c r="V3" s="304"/>
      <c r="W3" s="15">
        <f>Лист1!F7</f>
        <v>905</v>
      </c>
      <c r="X3" s="15">
        <f t="shared" si="0"/>
        <v>83.951762523191093</v>
      </c>
    </row>
    <row r="4" spans="1:24" ht="6.9" customHeight="1" x14ac:dyDescent="0.3">
      <c r="A4" s="86">
        <f>Лист2!A6</f>
        <v>4</v>
      </c>
      <c r="B4" s="86" t="str">
        <f>Лист2!B6</f>
        <v>20х10х1,2</v>
      </c>
      <c r="C4" s="302">
        <f>Лист2!C6</f>
        <v>49</v>
      </c>
      <c r="D4" s="302"/>
      <c r="E4" s="86">
        <v>6</v>
      </c>
      <c r="F4" s="307"/>
      <c r="G4" s="70"/>
      <c r="H4" s="70"/>
      <c r="I4" s="70"/>
      <c r="J4" s="86">
        <v>4</v>
      </c>
      <c r="K4" s="86" t="str">
        <f>Лист2!G6</f>
        <v>15х15х1,0</v>
      </c>
      <c r="L4" s="302">
        <f>Лист2!H6</f>
        <v>39</v>
      </c>
      <c r="M4" s="302"/>
      <c r="N4" s="86">
        <v>6</v>
      </c>
      <c r="O4" s="307"/>
      <c r="P4" s="70"/>
      <c r="Q4" s="70"/>
      <c r="R4" s="146">
        <f>Лист1!B8</f>
        <v>4</v>
      </c>
      <c r="S4" s="296" t="str">
        <f>Лист1!C8</f>
        <v>0,85*1000*2000</v>
      </c>
      <c r="T4" s="297"/>
      <c r="U4" s="147">
        <f>Лист1!D8</f>
        <v>13.09</v>
      </c>
      <c r="V4" s="304"/>
      <c r="W4" s="15">
        <f>Лист1!F8</f>
        <v>1100</v>
      </c>
      <c r="X4" s="15">
        <f t="shared" si="0"/>
        <v>84.033613445378151</v>
      </c>
    </row>
    <row r="5" spans="1:24" ht="6.9" customHeight="1" x14ac:dyDescent="0.3">
      <c r="A5" s="86">
        <f>Лист2!A7</f>
        <v>5</v>
      </c>
      <c r="B5" s="86" t="str">
        <f>Лист2!B7</f>
        <v>30х10х1,0</v>
      </c>
      <c r="C5" s="302">
        <f>Лист2!C7</f>
        <v>50</v>
      </c>
      <c r="D5" s="302"/>
      <c r="E5" s="86">
        <v>6</v>
      </c>
      <c r="F5" s="307"/>
      <c r="G5" s="70"/>
      <c r="H5" s="70"/>
      <c r="I5" s="70"/>
      <c r="J5" s="86">
        <v>5</v>
      </c>
      <c r="K5" s="86" t="str">
        <f>Лист2!G7</f>
        <v>15х15х1,1</v>
      </c>
      <c r="L5" s="302">
        <f>Лист2!H7</f>
        <v>45</v>
      </c>
      <c r="M5" s="302"/>
      <c r="N5" s="86">
        <v>6</v>
      </c>
      <c r="O5" s="307"/>
      <c r="P5" s="70"/>
      <c r="Q5" s="70"/>
      <c r="R5" s="146">
        <f>Лист1!B9</f>
        <v>5</v>
      </c>
      <c r="S5" s="296" t="str">
        <f>Лист1!C9</f>
        <v>0,9*1000*2000</v>
      </c>
      <c r="T5" s="297"/>
      <c r="U5" s="147">
        <f>Лист1!D9</f>
        <v>13.85</v>
      </c>
      <c r="V5" s="304"/>
      <c r="W5" s="15">
        <f>Лист1!F9</f>
        <v>1180</v>
      </c>
      <c r="X5" s="15">
        <f t="shared" si="0"/>
        <v>85.198555956678703</v>
      </c>
    </row>
    <row r="6" spans="1:24" ht="6.9" customHeight="1" x14ac:dyDescent="0.3">
      <c r="A6" s="86">
        <f>Лист2!A8</f>
        <v>6</v>
      </c>
      <c r="B6" s="86" t="str">
        <f>Лист2!B8</f>
        <v>30х10х1,2</v>
      </c>
      <c r="C6" s="302">
        <f>Лист2!C8</f>
        <v>59</v>
      </c>
      <c r="D6" s="302"/>
      <c r="E6" s="86">
        <v>6</v>
      </c>
      <c r="F6" s="307"/>
      <c r="G6" s="70"/>
      <c r="H6" s="70"/>
      <c r="I6" s="70"/>
      <c r="J6" s="86">
        <v>6</v>
      </c>
      <c r="K6" s="86" t="str">
        <f>Лист2!G8</f>
        <v>15х15х1,2</v>
      </c>
      <c r="L6" s="302">
        <f>Лист2!H8</f>
        <v>49</v>
      </c>
      <c r="M6" s="302"/>
      <c r="N6" s="86">
        <v>6</v>
      </c>
      <c r="O6" s="307"/>
      <c r="P6" s="70"/>
      <c r="Q6" s="70"/>
      <c r="R6" s="146">
        <f>Лист1!B10</f>
        <v>6</v>
      </c>
      <c r="S6" s="296" t="str">
        <f>Лист1!C10</f>
        <v>1,0*1000*2000</v>
      </c>
      <c r="T6" s="297"/>
      <c r="U6" s="147">
        <f>Лист1!D10</f>
        <v>15.39</v>
      </c>
      <c r="V6" s="304"/>
      <c r="W6" s="15">
        <f>Лист1!F10</f>
        <v>1300</v>
      </c>
      <c r="X6" s="15">
        <f t="shared" si="0"/>
        <v>84.470435347628325</v>
      </c>
    </row>
    <row r="7" spans="1:24" ht="6.9" customHeight="1" x14ac:dyDescent="0.3">
      <c r="A7" s="86">
        <f>Лист2!A9</f>
        <v>7</v>
      </c>
      <c r="B7" s="86" t="str">
        <f>Лист2!B9</f>
        <v>30х15х1,0 п/о</v>
      </c>
      <c r="C7" s="302">
        <f>Лист2!C9</f>
        <v>50</v>
      </c>
      <c r="D7" s="302"/>
      <c r="E7" s="86">
        <v>6</v>
      </c>
      <c r="F7" s="307"/>
      <c r="G7" s="70"/>
      <c r="H7" s="70"/>
      <c r="I7" s="70"/>
      <c r="J7" s="86">
        <v>7</v>
      </c>
      <c r="K7" s="86" t="str">
        <f>Лист2!G9</f>
        <v>15х15х1,5</v>
      </c>
      <c r="L7" s="302">
        <f>Лист2!H9</f>
        <v>54</v>
      </c>
      <c r="M7" s="302"/>
      <c r="N7" s="86">
        <v>6</v>
      </c>
      <c r="O7" s="307"/>
      <c r="P7" s="70"/>
      <c r="Q7" s="70"/>
      <c r="R7" s="146">
        <f>Лист1!B11</f>
        <v>7</v>
      </c>
      <c r="S7" s="296" t="str">
        <f>Лист1!C11</f>
        <v>1,1*1000*2000</v>
      </c>
      <c r="T7" s="297"/>
      <c r="U7" s="147">
        <f>Лист1!D11</f>
        <v>17.2</v>
      </c>
      <c r="V7" s="304"/>
      <c r="W7" s="15">
        <f>Лист1!F11</f>
        <v>1435</v>
      </c>
      <c r="X7" s="15">
        <f t="shared" si="0"/>
        <v>83.430232558139537</v>
      </c>
    </row>
    <row r="8" spans="1:24" ht="6.9" customHeight="1" x14ac:dyDescent="0.3">
      <c r="A8" s="86">
        <f>Лист2!A10</f>
        <v>8</v>
      </c>
      <c r="B8" s="86" t="str">
        <f>Лист2!B10</f>
        <v>30х15х1,2 п/о</v>
      </c>
      <c r="C8" s="302">
        <f>Лист2!C10</f>
        <v>62</v>
      </c>
      <c r="D8" s="302"/>
      <c r="E8" s="86">
        <v>6</v>
      </c>
      <c r="F8" s="307"/>
      <c r="G8" s="70"/>
      <c r="H8" s="70"/>
      <c r="I8" s="70"/>
      <c r="J8" s="86">
        <v>8</v>
      </c>
      <c r="K8" s="86" t="str">
        <f>Лист2!G10</f>
        <v>15х15х1,8</v>
      </c>
      <c r="L8" s="302">
        <f>Лист2!H10</f>
        <v>57</v>
      </c>
      <c r="M8" s="302"/>
      <c r="N8" s="86">
        <v>6</v>
      </c>
      <c r="O8" s="307"/>
      <c r="P8" s="70"/>
      <c r="Q8" s="70"/>
      <c r="R8" s="146">
        <f>Лист1!B12</f>
        <v>8</v>
      </c>
      <c r="S8" s="296" t="str">
        <f>Лист1!C12</f>
        <v>1,2*1000*2000</v>
      </c>
      <c r="T8" s="297"/>
      <c r="U8" s="147">
        <f>Лист1!D12</f>
        <v>18.72</v>
      </c>
      <c r="V8" s="304"/>
      <c r="W8" s="15">
        <f>Лист1!F12</f>
        <v>1565</v>
      </c>
      <c r="X8" s="15">
        <f t="shared" si="0"/>
        <v>83.600427350427353</v>
      </c>
    </row>
    <row r="9" spans="1:24" ht="6.9" customHeight="1" x14ac:dyDescent="0.3">
      <c r="A9" s="86">
        <f>Лист2!A11</f>
        <v>9</v>
      </c>
      <c r="B9" s="86" t="str">
        <f>Лист2!B11</f>
        <v>30х15х1,5 п/о</v>
      </c>
      <c r="C9" s="302">
        <f>Лист2!C11</f>
        <v>70</v>
      </c>
      <c r="D9" s="302"/>
      <c r="E9" s="86">
        <v>6</v>
      </c>
      <c r="F9" s="307"/>
      <c r="G9" s="70"/>
      <c r="H9" s="70"/>
      <c r="I9" s="70"/>
      <c r="J9" s="86">
        <v>9</v>
      </c>
      <c r="K9" s="86" t="str">
        <f>Лист2!G11</f>
        <v>20х20х0,8</v>
      </c>
      <c r="L9" s="302">
        <f>Лист2!H11</f>
        <v>45</v>
      </c>
      <c r="M9" s="302"/>
      <c r="N9" s="86">
        <v>6</v>
      </c>
      <c r="O9" s="307"/>
      <c r="P9" s="70"/>
      <c r="Q9" s="70"/>
      <c r="R9" s="146">
        <f>Лист1!B13</f>
        <v>9</v>
      </c>
      <c r="S9" s="296" t="str">
        <f>Лист1!C13</f>
        <v>1,4*1000*2000</v>
      </c>
      <c r="T9" s="297"/>
      <c r="U9" s="147">
        <f>Лист1!D13</f>
        <v>21.34</v>
      </c>
      <c r="V9" s="305"/>
      <c r="W9" s="15">
        <f>Лист1!F13</f>
        <v>1800</v>
      </c>
      <c r="X9" s="15">
        <f t="shared" si="0"/>
        <v>84.348641049671983</v>
      </c>
    </row>
    <row r="10" spans="1:24" ht="6.9" customHeight="1" x14ac:dyDescent="0.3">
      <c r="A10" s="86">
        <f>Лист2!A12</f>
        <v>10</v>
      </c>
      <c r="B10" s="86" t="str">
        <f>Лист2!B12</f>
        <v>30х15х1,0</v>
      </c>
      <c r="C10" s="302">
        <f>Лист2!C12</f>
        <v>57</v>
      </c>
      <c r="D10" s="302"/>
      <c r="E10" s="86">
        <v>6</v>
      </c>
      <c r="F10" s="307"/>
      <c r="G10" s="70"/>
      <c r="H10" s="70"/>
      <c r="I10" s="70"/>
      <c r="J10" s="86">
        <v>10</v>
      </c>
      <c r="K10" s="86" t="str">
        <f>Лист2!G12</f>
        <v>20х20х0,9</v>
      </c>
      <c r="L10" s="302">
        <f>Лист2!H12</f>
        <v>47</v>
      </c>
      <c r="M10" s="302"/>
      <c r="N10" s="86">
        <v>6</v>
      </c>
      <c r="O10" s="307"/>
      <c r="P10" s="70"/>
      <c r="Q10" s="70"/>
      <c r="R10" s="146">
        <f>Лист1!B14</f>
        <v>10</v>
      </c>
      <c r="S10" s="296" t="str">
        <f>Лист1!C14</f>
        <v>1,4*1000*2000</v>
      </c>
      <c r="T10" s="297"/>
      <c r="U10" s="147">
        <f>Лист1!D14</f>
        <v>22.44</v>
      </c>
      <c r="V10" s="39" t="str">
        <f>Лист1!E14</f>
        <v>г/к</v>
      </c>
      <c r="W10" s="15">
        <f>Лист1!F14</f>
        <v>1820</v>
      </c>
      <c r="X10" s="15">
        <f t="shared" si="0"/>
        <v>81.105169340463448</v>
      </c>
    </row>
    <row r="11" spans="1:24" ht="6.9" customHeight="1" x14ac:dyDescent="0.3">
      <c r="A11" s="86">
        <f>Лист2!A13</f>
        <v>11</v>
      </c>
      <c r="B11" s="86" t="str">
        <f>Лист2!B13</f>
        <v>30х15х1,2</v>
      </c>
      <c r="C11" s="302">
        <f>Лист2!C13</f>
        <v>67</v>
      </c>
      <c r="D11" s="302"/>
      <c r="E11" s="86">
        <v>6</v>
      </c>
      <c r="F11" s="307"/>
      <c r="G11" s="70"/>
      <c r="H11" s="70"/>
      <c r="I11" s="70"/>
      <c r="J11" s="86">
        <v>11</v>
      </c>
      <c r="K11" s="86" t="str">
        <f>Лист2!G13</f>
        <v>20х20х1,0</v>
      </c>
      <c r="L11" s="302">
        <f>Лист2!H13</f>
        <v>50</v>
      </c>
      <c r="M11" s="302"/>
      <c r="N11" s="86">
        <v>6</v>
      </c>
      <c r="O11" s="307"/>
      <c r="P11" s="70"/>
      <c r="Q11" s="70"/>
      <c r="R11" s="146">
        <f>Лист1!B15</f>
        <v>11</v>
      </c>
      <c r="S11" s="296" t="str">
        <f>Лист1!C15</f>
        <v>1,5*1000*2000</v>
      </c>
      <c r="T11" s="297"/>
      <c r="U11" s="147">
        <f>Лист1!D15</f>
        <v>23.56</v>
      </c>
      <c r="V11" s="39" t="str">
        <f>Лист1!E15</f>
        <v>х/к</v>
      </c>
      <c r="W11" s="15">
        <f>Лист1!F15</f>
        <v>1915</v>
      </c>
      <c r="X11" s="15">
        <f t="shared" si="0"/>
        <v>81.281833616298812</v>
      </c>
    </row>
    <row r="12" spans="1:24" ht="6.9" customHeight="1" x14ac:dyDescent="0.3">
      <c r="A12" s="86">
        <f>Лист2!A14</f>
        <v>12</v>
      </c>
      <c r="B12" s="86" t="str">
        <f>Лист2!B14</f>
        <v>30х15х1,5</v>
      </c>
      <c r="C12" s="302">
        <f>Лист2!C14</f>
        <v>75</v>
      </c>
      <c r="D12" s="302"/>
      <c r="E12" s="86">
        <v>6</v>
      </c>
      <c r="F12" s="307"/>
      <c r="G12" s="70"/>
      <c r="H12" s="70"/>
      <c r="I12" s="70"/>
      <c r="J12" s="86">
        <v>12</v>
      </c>
      <c r="K12" s="86" t="str">
        <f>Лист2!G14</f>
        <v>20х20х1,1</v>
      </c>
      <c r="L12" s="302">
        <f>Лист2!H14</f>
        <v>55</v>
      </c>
      <c r="M12" s="302"/>
      <c r="N12" s="86">
        <v>6</v>
      </c>
      <c r="O12" s="307"/>
      <c r="P12" s="70"/>
      <c r="Q12" s="70"/>
      <c r="R12" s="146">
        <f>Лист1!B16</f>
        <v>12</v>
      </c>
      <c r="S12" s="296" t="str">
        <f>Лист1!C16</f>
        <v>1,5*1000*2000</v>
      </c>
      <c r="T12" s="297"/>
      <c r="U12" s="147">
        <f>Лист1!D16</f>
        <v>24.2</v>
      </c>
      <c r="V12" s="39" t="str">
        <f>Лист1!E16</f>
        <v>г/к</v>
      </c>
      <c r="W12" s="15">
        <f>Лист1!F16</f>
        <v>1915</v>
      </c>
      <c r="X12" s="15">
        <f t="shared" si="0"/>
        <v>79.132231404958674</v>
      </c>
    </row>
    <row r="13" spans="1:24" ht="6.9" customHeight="1" x14ac:dyDescent="0.3">
      <c r="A13" s="86">
        <f>Лист2!A15</f>
        <v>13</v>
      </c>
      <c r="B13" s="86" t="str">
        <f>Лист2!B15</f>
        <v>30х20х1,0</v>
      </c>
      <c r="C13" s="302">
        <f>Лист2!C15</f>
        <v>64</v>
      </c>
      <c r="D13" s="302"/>
      <c r="E13" s="86">
        <v>6</v>
      </c>
      <c r="F13" s="307"/>
      <c r="G13" s="70"/>
      <c r="H13" s="70"/>
      <c r="I13" s="70"/>
      <c r="J13" s="86">
        <v>13</v>
      </c>
      <c r="K13" s="86" t="str">
        <f>Лист2!G15</f>
        <v>20х20х1,2</v>
      </c>
      <c r="L13" s="302">
        <f>Лист2!H15</f>
        <v>59</v>
      </c>
      <c r="M13" s="302"/>
      <c r="N13" s="86">
        <v>6</v>
      </c>
      <c r="O13" s="307"/>
      <c r="P13" s="70"/>
      <c r="Q13" s="70"/>
      <c r="R13" s="146">
        <f>Лист1!B17</f>
        <v>13</v>
      </c>
      <c r="S13" s="296" t="str">
        <f>Лист1!C17</f>
        <v>1,7*1000*2000</v>
      </c>
      <c r="T13" s="297"/>
      <c r="U13" s="147">
        <f>Лист1!D17</f>
        <v>26</v>
      </c>
      <c r="V13" s="39" t="str">
        <f>Лист1!E17</f>
        <v>г/к</v>
      </c>
      <c r="W13" s="15">
        <f>Лист1!F17</f>
        <v>1950</v>
      </c>
      <c r="X13" s="15">
        <f t="shared" si="0"/>
        <v>75</v>
      </c>
    </row>
    <row r="14" spans="1:24" ht="6.9" customHeight="1" x14ac:dyDescent="0.3">
      <c r="A14" s="86">
        <f>Лист2!A16</f>
        <v>14</v>
      </c>
      <c r="B14" s="86" t="str">
        <f>Лист2!B16</f>
        <v>30х20х1,2</v>
      </c>
      <c r="C14" s="302">
        <f>Лист2!C16</f>
        <v>77</v>
      </c>
      <c r="D14" s="302"/>
      <c r="E14" s="86">
        <v>6</v>
      </c>
      <c r="F14" s="307"/>
      <c r="G14" s="70"/>
      <c r="H14" s="70"/>
      <c r="I14" s="70"/>
      <c r="J14" s="86">
        <v>14</v>
      </c>
      <c r="K14" s="86" t="str">
        <f>Лист2!G16</f>
        <v>20х20х1,4</v>
      </c>
      <c r="L14" s="302">
        <f>Лист2!H16</f>
        <v>63</v>
      </c>
      <c r="M14" s="302"/>
      <c r="N14" s="86">
        <v>6</v>
      </c>
      <c r="O14" s="307"/>
      <c r="P14" s="70"/>
      <c r="Q14" s="70"/>
      <c r="R14" s="146">
        <f>Лист1!B18</f>
        <v>14</v>
      </c>
      <c r="S14" s="296" t="str">
        <f>Лист1!C18</f>
        <v>1,8*1000*2000</v>
      </c>
      <c r="T14" s="297"/>
      <c r="U14" s="147">
        <f>Лист1!D18</f>
        <v>27.43</v>
      </c>
      <c r="V14" s="39" t="str">
        <f>Лист1!E18</f>
        <v>г/к</v>
      </c>
      <c r="W14" s="15">
        <f>Лист1!F18</f>
        <v>2000</v>
      </c>
      <c r="X14" s="15">
        <f t="shared" si="0"/>
        <v>72.912869121399922</v>
      </c>
    </row>
    <row r="15" spans="1:24" ht="6.9" customHeight="1" x14ac:dyDescent="0.3">
      <c r="A15" s="86">
        <f>Лист2!A17</f>
        <v>15</v>
      </c>
      <c r="B15" s="86" t="str">
        <f>Лист2!B17</f>
        <v>30х20х1,5</v>
      </c>
      <c r="C15" s="302">
        <f>Лист2!C17</f>
        <v>82.231999999999999</v>
      </c>
      <c r="D15" s="302"/>
      <c r="E15" s="86">
        <v>6</v>
      </c>
      <c r="F15" s="307"/>
      <c r="G15" s="70"/>
      <c r="H15" s="70"/>
      <c r="I15" s="70"/>
      <c r="J15" s="86">
        <v>15</v>
      </c>
      <c r="K15" s="86" t="str">
        <f>Лист2!G17</f>
        <v>20х20х1,5</v>
      </c>
      <c r="L15" s="302">
        <f>Лист2!H17</f>
        <v>63.915999999999997</v>
      </c>
      <c r="M15" s="302"/>
      <c r="N15" s="86">
        <v>6</v>
      </c>
      <c r="O15" s="307"/>
      <c r="P15" s="70"/>
      <c r="Q15" s="70"/>
      <c r="R15" s="146">
        <f>Лист1!B19</f>
        <v>15</v>
      </c>
      <c r="S15" s="296" t="str">
        <f>Лист1!C19</f>
        <v>1,8*1000*2000</v>
      </c>
      <c r="T15" s="297"/>
      <c r="U15" s="147">
        <f>Лист1!D19</f>
        <v>27.89</v>
      </c>
      <c r="V15" s="39" t="str">
        <f>Лист1!E19</f>
        <v>х/к</v>
      </c>
      <c r="W15" s="15">
        <f>Лист1!F19</f>
        <v>2090</v>
      </c>
      <c r="X15" s="15">
        <f t="shared" si="0"/>
        <v>74.937253495876661</v>
      </c>
    </row>
    <row r="16" spans="1:24" ht="6.9" customHeight="1" x14ac:dyDescent="0.3">
      <c r="A16" s="86">
        <f>Лист2!A18</f>
        <v>16</v>
      </c>
      <c r="B16" s="86" t="str">
        <f>Лист2!B18</f>
        <v>30х20х1,8</v>
      </c>
      <c r="C16" s="302">
        <f>Лист2!C18</f>
        <v>92.710000000000008</v>
      </c>
      <c r="D16" s="302"/>
      <c r="E16" s="86">
        <v>6</v>
      </c>
      <c r="F16" s="307"/>
      <c r="G16" s="70"/>
      <c r="H16" s="70"/>
      <c r="I16" s="70"/>
      <c r="J16" s="86">
        <v>16</v>
      </c>
      <c r="K16" s="86" t="str">
        <f>Лист2!G18</f>
        <v>20х20х1,7</v>
      </c>
      <c r="L16" s="302">
        <f>Лист2!H18</f>
        <v>69</v>
      </c>
      <c r="M16" s="302"/>
      <c r="N16" s="86">
        <v>6</v>
      </c>
      <c r="O16" s="307"/>
      <c r="P16" s="70"/>
      <c r="Q16" s="70"/>
      <c r="R16" s="146">
        <f>Лист1!B20</f>
        <v>16</v>
      </c>
      <c r="S16" s="296" t="str">
        <f>Лист1!C20</f>
        <v>1,9*1000*2000</v>
      </c>
      <c r="T16" s="297"/>
      <c r="U16" s="147">
        <f>Лист1!D20</f>
        <v>30.58</v>
      </c>
      <c r="V16" s="39" t="str">
        <f>Лист1!E20</f>
        <v>г/к</v>
      </c>
      <c r="W16" s="15">
        <f>Лист1!F20</f>
        <v>2125</v>
      </c>
      <c r="X16" s="15">
        <f t="shared" si="0"/>
        <v>69.489862655330285</v>
      </c>
    </row>
    <row r="17" spans="1:31" ht="6.9" customHeight="1" x14ac:dyDescent="0.3">
      <c r="A17" s="86">
        <f>Лист2!A19</f>
        <v>17</v>
      </c>
      <c r="B17" s="86" t="str">
        <f>Лист2!B19</f>
        <v>30х20х2,0</v>
      </c>
      <c r="C17" s="302">
        <f>Лист2!C19</f>
        <v>97.3</v>
      </c>
      <c r="D17" s="302"/>
      <c r="E17" s="86">
        <v>6</v>
      </c>
      <c r="F17" s="307"/>
      <c r="G17" s="70"/>
      <c r="H17" s="70"/>
      <c r="I17" s="70"/>
      <c r="J17" s="86">
        <v>17</v>
      </c>
      <c r="K17" s="86" t="str">
        <f>Лист2!G19</f>
        <v>20х20х1,8</v>
      </c>
      <c r="L17" s="302">
        <f>Лист2!H19</f>
        <v>71.831999999999994</v>
      </c>
      <c r="M17" s="302"/>
      <c r="N17" s="86">
        <v>6</v>
      </c>
      <c r="O17" s="307"/>
      <c r="P17" s="70"/>
      <c r="Q17" s="70"/>
      <c r="R17" s="146">
        <f>Лист1!B21</f>
        <v>17</v>
      </c>
      <c r="S17" s="296" t="str">
        <f>Лист1!C21</f>
        <v>1,9*1000*2000</v>
      </c>
      <c r="T17" s="297"/>
      <c r="U17" s="147">
        <f>Лист1!D21</f>
        <v>29.23</v>
      </c>
      <c r="V17" s="39" t="str">
        <f>Лист1!E21</f>
        <v>х/к</v>
      </c>
      <c r="W17" s="15">
        <f>Лист1!F21</f>
        <v>2200</v>
      </c>
      <c r="X17" s="15">
        <f t="shared" si="0"/>
        <v>75.26513855627779</v>
      </c>
    </row>
    <row r="18" spans="1:31" ht="6.9" customHeight="1" x14ac:dyDescent="0.3">
      <c r="A18" s="86">
        <f>Лист2!A20</f>
        <v>18</v>
      </c>
      <c r="B18" s="86" t="str">
        <f>Лист2!B20</f>
        <v>40х10х1,0</v>
      </c>
      <c r="C18" s="302">
        <f>Лист2!C20</f>
        <v>64</v>
      </c>
      <c r="D18" s="302"/>
      <c r="E18" s="86">
        <v>6</v>
      </c>
      <c r="F18" s="307"/>
      <c r="G18" s="70"/>
      <c r="H18" s="70"/>
      <c r="I18" s="70"/>
      <c r="J18" s="86">
        <v>18</v>
      </c>
      <c r="K18" s="86" t="str">
        <f>Лист2!G20</f>
        <v>20х20х2,0</v>
      </c>
      <c r="L18" s="302">
        <f>Лист2!H20</f>
        <v>75.600000000000009</v>
      </c>
      <c r="M18" s="302"/>
      <c r="N18" s="86">
        <v>6</v>
      </c>
      <c r="O18" s="307"/>
      <c r="P18" s="70"/>
      <c r="Q18" s="70"/>
      <c r="R18" s="146">
        <f>Лист1!B22</f>
        <v>18</v>
      </c>
      <c r="S18" s="296" t="str">
        <f>Лист1!C22</f>
        <v>2,0*1000*2000</v>
      </c>
      <c r="T18" s="297"/>
      <c r="U18" s="147">
        <f>Лист1!D22</f>
        <v>30.72</v>
      </c>
      <c r="V18" s="39" t="str">
        <f>Лист1!E22</f>
        <v>г/к</v>
      </c>
      <c r="W18" s="15">
        <f>Лист1!F22</f>
        <v>2135</v>
      </c>
      <c r="X18" s="15">
        <f t="shared" si="0"/>
        <v>69.498697916666671</v>
      </c>
    </row>
    <row r="19" spans="1:31" ht="6.9" customHeight="1" x14ac:dyDescent="0.3">
      <c r="A19" s="86">
        <f>Лист2!A21</f>
        <v>19</v>
      </c>
      <c r="B19" s="86" t="str">
        <f>Лист2!B21</f>
        <v>40х10х1,2</v>
      </c>
      <c r="C19" s="302">
        <f>Лист2!C21</f>
        <v>76</v>
      </c>
      <c r="D19" s="302"/>
      <c r="E19" s="86">
        <v>6</v>
      </c>
      <c r="F19" s="307"/>
      <c r="G19" s="70"/>
      <c r="H19" s="70"/>
      <c r="I19" s="70"/>
      <c r="J19" s="86">
        <v>19</v>
      </c>
      <c r="K19" s="86" t="str">
        <f>Лист2!G21</f>
        <v>25х25х0,8</v>
      </c>
      <c r="L19" s="302">
        <f>Лист2!H21</f>
        <v>57</v>
      </c>
      <c r="M19" s="302"/>
      <c r="N19" s="86">
        <v>6</v>
      </c>
      <c r="O19" s="307"/>
      <c r="P19" s="70"/>
      <c r="Q19" s="70"/>
      <c r="R19" s="146">
        <f>Лист1!B23</f>
        <v>19</v>
      </c>
      <c r="S19" s="296" t="str">
        <f>Лист1!C23</f>
        <v>2,0*1000*2000</v>
      </c>
      <c r="T19" s="297"/>
      <c r="U19" s="147">
        <f>Лист1!D23</f>
        <v>31.83</v>
      </c>
      <c r="V19" s="39" t="str">
        <f>Лист1!E23</f>
        <v>х/к</v>
      </c>
      <c r="W19" s="15">
        <f>Лист1!F23</f>
        <v>2325</v>
      </c>
      <c r="X19" s="15">
        <f t="shared" si="0"/>
        <v>73.044297832233752</v>
      </c>
    </row>
    <row r="20" spans="1:31" ht="6.9" customHeight="1" x14ac:dyDescent="0.3">
      <c r="A20" s="86">
        <f>Лист2!A22</f>
        <v>20</v>
      </c>
      <c r="B20" s="86" t="str">
        <f>Лист2!B22</f>
        <v>40х10х1,5</v>
      </c>
      <c r="C20" s="302">
        <f>Лист2!C22</f>
        <v>82.080000000000013</v>
      </c>
      <c r="D20" s="302"/>
      <c r="E20" s="86">
        <v>6</v>
      </c>
      <c r="F20" s="307"/>
      <c r="G20" s="70"/>
      <c r="H20" s="70"/>
      <c r="I20" s="70"/>
      <c r="J20" s="86">
        <v>20</v>
      </c>
      <c r="K20" s="86" t="str">
        <f>Лист2!G22</f>
        <v>25х25х1,0</v>
      </c>
      <c r="L20" s="302">
        <f>Лист2!H22</f>
        <v>64</v>
      </c>
      <c r="M20" s="302"/>
      <c r="N20" s="86">
        <v>6</v>
      </c>
      <c r="O20" s="307"/>
      <c r="P20" s="70"/>
      <c r="Q20" s="70"/>
      <c r="R20" s="146">
        <f>Лист1!B24</f>
        <v>20</v>
      </c>
      <c r="S20" s="296" t="str">
        <f>Лист1!C24</f>
        <v>2,5*1000*2000</v>
      </c>
      <c r="T20" s="297"/>
      <c r="U20" s="147">
        <f>Лист1!D24</f>
        <v>39.479999999999997</v>
      </c>
      <c r="V20" s="303" t="str">
        <f>Лист1!E24</f>
        <v>г/к</v>
      </c>
      <c r="W20" s="15">
        <f>Лист1!F24</f>
        <v>2715</v>
      </c>
      <c r="X20" s="15">
        <f t="shared" si="0"/>
        <v>68.768996960486334</v>
      </c>
    </row>
    <row r="21" spans="1:31" ht="6.9" customHeight="1" x14ac:dyDescent="0.3">
      <c r="A21" s="86">
        <f>Лист2!A23</f>
        <v>21</v>
      </c>
      <c r="B21" s="86" t="str">
        <f>Лист2!B23</f>
        <v>40х20х1,0</v>
      </c>
      <c r="C21" s="302">
        <f>Лист2!C23</f>
        <v>77</v>
      </c>
      <c r="D21" s="302"/>
      <c r="E21" s="86">
        <v>6</v>
      </c>
      <c r="F21" s="307"/>
      <c r="G21" s="70"/>
      <c r="H21" s="70"/>
      <c r="I21" s="70"/>
      <c r="J21" s="86">
        <v>21</v>
      </c>
      <c r="K21" s="86" t="str">
        <f>Лист2!G23</f>
        <v>25х25х1,1</v>
      </c>
      <c r="L21" s="302">
        <f>Лист2!H23</f>
        <v>70</v>
      </c>
      <c r="M21" s="302"/>
      <c r="N21" s="86">
        <v>6</v>
      </c>
      <c r="O21" s="307"/>
      <c r="P21" s="70"/>
      <c r="Q21" s="70"/>
      <c r="R21" s="146">
        <f>Лист1!B25</f>
        <v>21</v>
      </c>
      <c r="S21" s="296" t="str">
        <f>Лист1!C25</f>
        <v>2,8*1000*2000</v>
      </c>
      <c r="T21" s="297"/>
      <c r="U21" s="147">
        <f>Лист1!D25</f>
        <v>43.65</v>
      </c>
      <c r="V21" s="304"/>
      <c r="W21" s="15">
        <f>Лист1!F25</f>
        <v>3010</v>
      </c>
      <c r="X21" s="15">
        <f t="shared" si="0"/>
        <v>68.957617411225655</v>
      </c>
    </row>
    <row r="22" spans="1:31" ht="6.9" customHeight="1" x14ac:dyDescent="0.3">
      <c r="A22" s="86">
        <f>Лист2!A24</f>
        <v>22</v>
      </c>
      <c r="B22" s="86" t="str">
        <f>Лист2!B24</f>
        <v>40х20х1,1</v>
      </c>
      <c r="C22" s="302">
        <f>Лист2!C24</f>
        <v>84</v>
      </c>
      <c r="D22" s="302"/>
      <c r="E22" s="86">
        <v>6</v>
      </c>
      <c r="F22" s="307"/>
      <c r="G22" s="70"/>
      <c r="H22" s="70"/>
      <c r="I22" s="70"/>
      <c r="J22" s="86">
        <v>22</v>
      </c>
      <c r="K22" s="86" t="str">
        <f>Лист2!G24</f>
        <v>25х25х1,2</v>
      </c>
      <c r="L22" s="302">
        <f>Лист2!H24</f>
        <v>77</v>
      </c>
      <c r="M22" s="302"/>
      <c r="N22" s="86">
        <v>6</v>
      </c>
      <c r="O22" s="307"/>
      <c r="P22" s="70"/>
      <c r="Q22" s="70"/>
      <c r="R22" s="146">
        <f>Лист1!B26</f>
        <v>22</v>
      </c>
      <c r="S22" s="296" t="str">
        <f>Лист1!C26</f>
        <v>2,9*1000*2000</v>
      </c>
      <c r="T22" s="297"/>
      <c r="U22" s="147">
        <f>Лист1!D26</f>
        <v>45.99</v>
      </c>
      <c r="V22" s="304"/>
      <c r="W22" s="15">
        <f>Лист1!F26</f>
        <v>3175</v>
      </c>
      <c r="X22" s="15">
        <f t="shared" si="0"/>
        <v>69.036747118938891</v>
      </c>
    </row>
    <row r="23" spans="1:31" ht="6.9" customHeight="1" x14ac:dyDescent="0.3">
      <c r="A23" s="86">
        <f>Лист2!A25</f>
        <v>23</v>
      </c>
      <c r="B23" s="86" t="str">
        <f>Лист2!B25</f>
        <v xml:space="preserve">40х20х1,2 </v>
      </c>
      <c r="C23" s="302">
        <f>Лист2!C25</f>
        <v>92</v>
      </c>
      <c r="D23" s="302"/>
      <c r="E23" s="86">
        <v>6</v>
      </c>
      <c r="F23" s="307"/>
      <c r="G23" s="70"/>
      <c r="H23" s="70"/>
      <c r="I23" s="70"/>
      <c r="J23" s="86">
        <v>23</v>
      </c>
      <c r="K23" s="86" t="str">
        <f>Лист2!G25</f>
        <v>25х25х1,4</v>
      </c>
      <c r="L23" s="302">
        <f>Лист2!H25</f>
        <v>80</v>
      </c>
      <c r="M23" s="302"/>
      <c r="N23" s="86">
        <v>6</v>
      </c>
      <c r="O23" s="307"/>
      <c r="P23" s="70"/>
      <c r="Q23" s="70"/>
      <c r="R23" s="146">
        <f>Лист1!B27</f>
        <v>23</v>
      </c>
      <c r="S23" s="296" t="str">
        <f>Лист1!C27</f>
        <v>3,0*1000*2000</v>
      </c>
      <c r="T23" s="297"/>
      <c r="U23" s="147">
        <f>Лист1!D27</f>
        <v>47.28</v>
      </c>
      <c r="V23" s="304"/>
      <c r="W23" s="15">
        <f>Лист1!F27</f>
        <v>3270</v>
      </c>
      <c r="X23" s="15">
        <f t="shared" si="0"/>
        <v>69.162436548223354</v>
      </c>
    </row>
    <row r="24" spans="1:31" ht="6.9" customHeight="1" x14ac:dyDescent="0.3">
      <c r="A24" s="86">
        <f>Лист2!A26</f>
        <v>24</v>
      </c>
      <c r="B24" s="86" t="str">
        <f>Лист2!B26</f>
        <v>40х20х1,4</v>
      </c>
      <c r="C24" s="302">
        <f>Лист2!C26</f>
        <v>97</v>
      </c>
      <c r="D24" s="302"/>
      <c r="E24" s="86">
        <v>6</v>
      </c>
      <c r="F24" s="307"/>
      <c r="G24" s="70"/>
      <c r="H24" s="70"/>
      <c r="I24" s="70"/>
      <c r="J24" s="86">
        <v>24</v>
      </c>
      <c r="K24" s="86" t="str">
        <f>Лист2!G26</f>
        <v>25х25х1,5</v>
      </c>
      <c r="L24" s="302">
        <f>Лист2!H26</f>
        <v>82</v>
      </c>
      <c r="M24" s="302"/>
      <c r="N24" s="86">
        <v>6</v>
      </c>
      <c r="O24" s="307"/>
      <c r="P24" s="70"/>
      <c r="Q24" s="70"/>
      <c r="R24" s="146">
        <f>Лист1!B28</f>
        <v>24</v>
      </c>
      <c r="S24" s="296" t="str">
        <f>Лист1!C28</f>
        <v>3,8*1000*2000</v>
      </c>
      <c r="T24" s="297"/>
      <c r="U24" s="147">
        <f>Лист1!D28</f>
        <v>57.97</v>
      </c>
      <c r="V24" s="304"/>
      <c r="W24" s="15">
        <f>Лист1!F28</f>
        <v>4000</v>
      </c>
      <c r="X24" s="15">
        <f t="shared" si="0"/>
        <v>69.001207521131619</v>
      </c>
    </row>
    <row r="25" spans="1:31" ht="6.9" customHeight="1" x14ac:dyDescent="0.3">
      <c r="A25" s="86">
        <f>Лист2!A27</f>
        <v>25</v>
      </c>
      <c r="B25" s="86" t="str">
        <f>Лист2!B27</f>
        <v>40х20х1,5</v>
      </c>
      <c r="C25" s="302">
        <f>Лист2!C27</f>
        <v>99.56</v>
      </c>
      <c r="D25" s="302"/>
      <c r="E25" s="86">
        <v>6</v>
      </c>
      <c r="F25" s="307"/>
      <c r="G25" s="70"/>
      <c r="H25" s="70"/>
      <c r="I25" s="70"/>
      <c r="J25" s="86">
        <v>25</v>
      </c>
      <c r="K25" s="86" t="str">
        <f>Лист2!G27</f>
        <v>25х25х1,8</v>
      </c>
      <c r="L25" s="302">
        <f>Лист2!H27</f>
        <v>93</v>
      </c>
      <c r="M25" s="302"/>
      <c r="N25" s="86">
        <v>6</v>
      </c>
      <c r="O25" s="307"/>
      <c r="P25" s="70"/>
      <c r="Q25" s="70"/>
      <c r="R25" s="146">
        <f>Лист1!B29</f>
        <v>25</v>
      </c>
      <c r="S25" s="296" t="str">
        <f>Лист1!C29</f>
        <v>4,0*1000*2000</v>
      </c>
      <c r="T25" s="297"/>
      <c r="U25" s="147">
        <f>Лист1!D29</f>
        <v>59.55</v>
      </c>
      <c r="V25" s="305"/>
      <c r="W25" s="15">
        <f>Лист1!F29</f>
        <v>4110</v>
      </c>
      <c r="X25" s="15">
        <f t="shared" si="0"/>
        <v>69.017632241813601</v>
      </c>
    </row>
    <row r="26" spans="1:31" ht="6.9" customHeight="1" x14ac:dyDescent="0.3">
      <c r="A26" s="86">
        <f>Лист2!A28</f>
        <v>26</v>
      </c>
      <c r="B26" s="86" t="str">
        <f>Лист2!B28</f>
        <v>40х20х1,7</v>
      </c>
      <c r="C26" s="302">
        <f>Лист2!C28</f>
        <v>107.456</v>
      </c>
      <c r="D26" s="302"/>
      <c r="E26" s="86">
        <v>6</v>
      </c>
      <c r="F26" s="307"/>
      <c r="G26" s="70"/>
      <c r="H26" s="70"/>
      <c r="I26" s="70"/>
      <c r="J26" s="86">
        <v>26</v>
      </c>
      <c r="K26" s="86" t="str">
        <f>Лист2!G28</f>
        <v>25х25х2,0</v>
      </c>
      <c r="L26" s="302">
        <f>Лист2!H28</f>
        <v>97</v>
      </c>
      <c r="M26" s="302"/>
      <c r="N26" s="86">
        <v>6</v>
      </c>
      <c r="O26" s="307"/>
      <c r="P26" s="70"/>
      <c r="Q26" s="70"/>
      <c r="R26" s="146"/>
      <c r="S26" s="142"/>
      <c r="T26" s="143"/>
      <c r="U26" s="147"/>
      <c r="V26" s="205"/>
      <c r="W26" s="15"/>
      <c r="X26" s="15"/>
    </row>
    <row r="27" spans="1:31" ht="6.9" customHeight="1" x14ac:dyDescent="0.3">
      <c r="A27" s="86">
        <f>Лист2!A29</f>
        <v>27</v>
      </c>
      <c r="B27" s="157" t="str">
        <f>Лист2!B29</f>
        <v>40х20х1,8</v>
      </c>
      <c r="C27" s="302">
        <f>Лист2!C29</f>
        <v>113.1281</v>
      </c>
      <c r="D27" s="302"/>
      <c r="E27" s="86">
        <v>6</v>
      </c>
      <c r="F27" s="307"/>
      <c r="G27" s="70"/>
      <c r="H27" s="70"/>
      <c r="I27" s="70"/>
      <c r="J27" s="86">
        <v>27</v>
      </c>
      <c r="K27" s="86" t="str">
        <f>Лист2!G29</f>
        <v>30х30х0,8</v>
      </c>
      <c r="L27" s="302">
        <f>Лист2!H29</f>
        <v>68</v>
      </c>
      <c r="M27" s="302"/>
      <c r="N27" s="86">
        <v>6</v>
      </c>
      <c r="O27" s="307"/>
      <c r="P27" s="70"/>
      <c r="Q27" s="70"/>
      <c r="R27" s="146">
        <f>Лист1!B31</f>
        <v>1</v>
      </c>
      <c r="S27" s="296" t="str">
        <f>Лист1!C31</f>
        <v>0,6*1250*2500</v>
      </c>
      <c r="T27" s="297"/>
      <c r="U27" s="16">
        <f>Лист1!D31</f>
        <v>14.46</v>
      </c>
      <c r="V27" s="303" t="s">
        <v>107</v>
      </c>
      <c r="W27" s="15">
        <f>Лист1!F31</f>
        <v>1220</v>
      </c>
      <c r="X27" s="15">
        <f>W27/U27</f>
        <v>84.370677731673581</v>
      </c>
    </row>
    <row r="28" spans="1:31" ht="6.9" customHeight="1" x14ac:dyDescent="0.3">
      <c r="A28" s="86">
        <f>Лист2!A30</f>
        <v>28</v>
      </c>
      <c r="B28" s="157" t="str">
        <f>Лист2!B30</f>
        <v>40х20х2,0</v>
      </c>
      <c r="C28" s="302">
        <f>Лист2!C30</f>
        <v>119</v>
      </c>
      <c r="D28" s="302"/>
      <c r="E28" s="86">
        <v>6</v>
      </c>
      <c r="F28" s="308"/>
      <c r="G28" s="70"/>
      <c r="H28" s="70"/>
      <c r="I28" s="70"/>
      <c r="J28" s="86">
        <v>28</v>
      </c>
      <c r="K28" s="86" t="str">
        <f>Лист2!G30</f>
        <v>30х30х0,9</v>
      </c>
      <c r="L28" s="302">
        <f>Лист2!H30</f>
        <v>70</v>
      </c>
      <c r="M28" s="302"/>
      <c r="N28" s="86">
        <v>6</v>
      </c>
      <c r="O28" s="307"/>
      <c r="P28" s="70"/>
      <c r="Q28" s="70"/>
      <c r="R28" s="146">
        <f>Лист1!B32</f>
        <v>2</v>
      </c>
      <c r="S28" s="296" t="str">
        <f>Лист1!C32</f>
        <v>0,7*1250*2500</v>
      </c>
      <c r="T28" s="297"/>
      <c r="U28" s="16">
        <f>Лист1!D32</f>
        <v>16.71</v>
      </c>
      <c r="V28" s="304"/>
      <c r="W28" s="15">
        <f>Лист1!F32</f>
        <v>1385</v>
      </c>
      <c r="X28" s="15">
        <f>W28/U28</f>
        <v>82.884500299222012</v>
      </c>
    </row>
    <row r="29" spans="1:31" ht="6.9" customHeight="1" x14ac:dyDescent="0.3">
      <c r="A29" s="86">
        <f>Лист2!A31</f>
        <v>29</v>
      </c>
      <c r="B29" s="86" t="str">
        <f>Лист2!B31</f>
        <v>40х25х1,0</v>
      </c>
      <c r="C29" s="302">
        <f>Лист2!C31</f>
        <v>84</v>
      </c>
      <c r="D29" s="302"/>
      <c r="E29" s="86">
        <v>6</v>
      </c>
      <c r="F29" s="314" t="s">
        <v>536</v>
      </c>
      <c r="G29" s="203"/>
      <c r="H29" s="70"/>
      <c r="I29" s="70"/>
      <c r="J29" s="86">
        <v>29</v>
      </c>
      <c r="K29" s="86" t="str">
        <f>Лист2!G31</f>
        <v>30х30х1,0</v>
      </c>
      <c r="L29" s="302">
        <f>Лист2!H31</f>
        <v>77</v>
      </c>
      <c r="M29" s="302"/>
      <c r="N29" s="86">
        <v>6</v>
      </c>
      <c r="O29" s="307"/>
      <c r="P29" s="70"/>
      <c r="Q29" s="70"/>
      <c r="R29" s="146">
        <f>Лист1!B33</f>
        <v>3</v>
      </c>
      <c r="S29" s="296" t="str">
        <f>Лист1!C33</f>
        <v>0,8*1250*2500</v>
      </c>
      <c r="T29" s="297"/>
      <c r="U29" s="16">
        <f>Лист1!D33</f>
        <v>19.25</v>
      </c>
      <c r="V29" s="304"/>
      <c r="W29" s="15">
        <f>Лист1!F33</f>
        <v>1600</v>
      </c>
      <c r="X29" s="15">
        <f>W29/U29</f>
        <v>83.116883116883116</v>
      </c>
    </row>
    <row r="30" spans="1:31" ht="6.9" customHeight="1" x14ac:dyDescent="0.3">
      <c r="A30" s="86">
        <f>Лист2!A32</f>
        <v>30</v>
      </c>
      <c r="B30" s="86" t="s">
        <v>501</v>
      </c>
      <c r="C30" s="302">
        <f>Лист2!C32</f>
        <v>92</v>
      </c>
      <c r="D30" s="302"/>
      <c r="E30" s="86">
        <v>6</v>
      </c>
      <c r="F30" s="315"/>
      <c r="G30" s="203"/>
      <c r="H30" s="70"/>
      <c r="I30" s="70"/>
      <c r="J30" s="86">
        <v>30</v>
      </c>
      <c r="K30" s="86" t="str">
        <f>Лист2!G32</f>
        <v>30х30х1,1</v>
      </c>
      <c r="L30" s="302">
        <f>Лист2!H32</f>
        <v>84</v>
      </c>
      <c r="M30" s="302"/>
      <c r="N30" s="86">
        <v>6</v>
      </c>
      <c r="O30" s="307"/>
      <c r="P30" s="70"/>
      <c r="Q30" s="70"/>
      <c r="R30" s="146">
        <f>Лист1!B34</f>
        <v>4</v>
      </c>
      <c r="S30" s="296" t="str">
        <f>Лист1!C34</f>
        <v>0,85*1250*2500</v>
      </c>
      <c r="T30" s="297"/>
      <c r="U30" s="16">
        <f>Лист1!D34</f>
        <v>21.324000000000002</v>
      </c>
      <c r="V30" s="304"/>
      <c r="W30" s="15">
        <f>Лист1!F34</f>
        <v>1770</v>
      </c>
      <c r="X30" s="15">
        <f>W30/U30</f>
        <v>83.005064715813162</v>
      </c>
      <c r="AE30" s="7" t="s">
        <v>490</v>
      </c>
    </row>
    <row r="31" spans="1:31" ht="6.9" customHeight="1" x14ac:dyDescent="0.3">
      <c r="A31" s="86">
        <f>Лист2!A33</f>
        <v>31</v>
      </c>
      <c r="B31" s="86" t="str">
        <f>Лист2!B33</f>
        <v>40х25х1,2</v>
      </c>
      <c r="C31" s="302">
        <f>Лист2!C33</f>
        <v>100</v>
      </c>
      <c r="D31" s="302"/>
      <c r="E31" s="86">
        <v>6</v>
      </c>
      <c r="F31" s="315"/>
      <c r="G31" s="203"/>
      <c r="H31" s="70"/>
      <c r="I31" s="70"/>
      <c r="J31" s="86">
        <v>31</v>
      </c>
      <c r="K31" s="86" t="str">
        <f>Лист2!G33</f>
        <v>30х30х1,2</v>
      </c>
      <c r="L31" s="302">
        <f>Лист2!H33</f>
        <v>92</v>
      </c>
      <c r="M31" s="302"/>
      <c r="N31" s="86">
        <v>6</v>
      </c>
      <c r="O31" s="307"/>
      <c r="P31" s="70"/>
      <c r="Q31" s="70"/>
      <c r="R31" s="146">
        <f>Лист1!B35</f>
        <v>5</v>
      </c>
      <c r="S31" s="296" t="str">
        <f>Лист1!C35</f>
        <v>0,9*1250*2500</v>
      </c>
      <c r="T31" s="297"/>
      <c r="U31" s="16">
        <f>Лист1!D35</f>
        <v>22.38</v>
      </c>
      <c r="V31" s="304"/>
      <c r="W31" s="15">
        <f>Лист1!F35</f>
        <v>1860</v>
      </c>
      <c r="X31" s="15">
        <f t="shared" ref="X31:X51" si="1">W31/U31</f>
        <v>83.10991957104558</v>
      </c>
    </row>
    <row r="32" spans="1:31" ht="6.9" customHeight="1" x14ac:dyDescent="0.3">
      <c r="A32" s="86">
        <f>Лист2!A34</f>
        <v>32</v>
      </c>
      <c r="B32" s="86" t="str">
        <f>Лист2!B34</f>
        <v>40х25х1,5</v>
      </c>
      <c r="C32" s="302">
        <f>Лист2!C34</f>
        <v>112.48</v>
      </c>
      <c r="D32" s="302"/>
      <c r="E32" s="86">
        <v>6</v>
      </c>
      <c r="F32" s="315"/>
      <c r="G32" s="203"/>
      <c r="H32" s="70"/>
      <c r="I32" s="70"/>
      <c r="J32" s="86">
        <v>32</v>
      </c>
      <c r="K32" s="86" t="str">
        <f>Лист2!G34</f>
        <v>30х30х1,4</v>
      </c>
      <c r="L32" s="302">
        <f>Лист2!H34</f>
        <v>97</v>
      </c>
      <c r="M32" s="302"/>
      <c r="N32" s="86">
        <v>6</v>
      </c>
      <c r="O32" s="307"/>
      <c r="P32" s="70"/>
      <c r="Q32" s="70"/>
      <c r="R32" s="146">
        <f>Лист1!B36</f>
        <v>6</v>
      </c>
      <c r="S32" s="296" t="str">
        <f>Лист1!C36</f>
        <v>1,0*1250*2500</v>
      </c>
      <c r="T32" s="297"/>
      <c r="U32" s="16">
        <f>Лист1!D36</f>
        <v>24.05</v>
      </c>
      <c r="V32" s="304"/>
      <c r="W32" s="15">
        <f>Лист1!F36</f>
        <v>2000</v>
      </c>
      <c r="X32" s="15">
        <f t="shared" si="1"/>
        <v>83.160083160083161</v>
      </c>
    </row>
    <row r="33" spans="1:24" ht="6.9" customHeight="1" x14ac:dyDescent="0.3">
      <c r="A33" s="86">
        <f>Лист2!A35</f>
        <v>33</v>
      </c>
      <c r="B33" s="86" t="s">
        <v>495</v>
      </c>
      <c r="C33" s="302">
        <f>Лист2!C35</f>
        <v>117.16499999999999</v>
      </c>
      <c r="D33" s="302"/>
      <c r="E33" s="86">
        <v>6</v>
      </c>
      <c r="F33" s="315"/>
      <c r="G33" s="203"/>
      <c r="H33" s="70"/>
      <c r="I33" s="70"/>
      <c r="J33" s="86">
        <v>33</v>
      </c>
      <c r="K33" s="86" t="str">
        <f>Лист2!G35</f>
        <v>30х30х1,5</v>
      </c>
      <c r="L33" s="302">
        <f>Лист2!H35</f>
        <v>100</v>
      </c>
      <c r="M33" s="302"/>
      <c r="N33" s="86">
        <v>6</v>
      </c>
      <c r="O33" s="307"/>
      <c r="P33" s="70"/>
      <c r="Q33" s="70"/>
      <c r="R33" s="146">
        <f>Лист1!B37</f>
        <v>7</v>
      </c>
      <c r="S33" s="296" t="str">
        <f>Лист1!C37</f>
        <v>1,1*1250*2500</v>
      </c>
      <c r="T33" s="297"/>
      <c r="U33" s="16">
        <f>Лист1!D37</f>
        <v>27.25</v>
      </c>
      <c r="V33" s="304"/>
      <c r="W33" s="15">
        <f>Лист1!F37</f>
        <v>2265</v>
      </c>
      <c r="X33" s="15">
        <f t="shared" si="1"/>
        <v>83.11926605504587</v>
      </c>
    </row>
    <row r="34" spans="1:24" ht="6.9" customHeight="1" x14ac:dyDescent="0.3">
      <c r="A34" s="86">
        <f>Лист2!A36</f>
        <v>34</v>
      </c>
      <c r="B34" s="86" t="str">
        <f>Лист2!B36</f>
        <v>40х25х1,8</v>
      </c>
      <c r="C34" s="302">
        <f>Лист2!C36</f>
        <v>124.1</v>
      </c>
      <c r="D34" s="302"/>
      <c r="E34" s="86">
        <v>6</v>
      </c>
      <c r="F34" s="315"/>
      <c r="G34" s="203"/>
      <c r="H34" s="70"/>
      <c r="I34" s="70"/>
      <c r="J34" s="86">
        <v>34</v>
      </c>
      <c r="K34" s="86" t="str">
        <f>Лист2!G36</f>
        <v>30х30х1,7</v>
      </c>
      <c r="L34" s="302">
        <f>Лист2!H36</f>
        <v>107</v>
      </c>
      <c r="M34" s="302"/>
      <c r="N34" s="86">
        <v>6</v>
      </c>
      <c r="O34" s="307"/>
      <c r="P34" s="70"/>
      <c r="Q34" s="70"/>
      <c r="R34" s="146">
        <f>Лист1!B38</f>
        <v>8</v>
      </c>
      <c r="S34" s="296" t="str">
        <f>Лист1!C38</f>
        <v>1,2*1250*2500</v>
      </c>
      <c r="T34" s="297"/>
      <c r="U34" s="16">
        <f>Лист1!D38</f>
        <v>28.7</v>
      </c>
      <c r="V34" s="304"/>
      <c r="W34" s="15">
        <f>Лист1!F38</f>
        <v>2385</v>
      </c>
      <c r="X34" s="15">
        <f t="shared" si="1"/>
        <v>83.101045296167243</v>
      </c>
    </row>
    <row r="35" spans="1:24" ht="6.9" customHeight="1" x14ac:dyDescent="0.3">
      <c r="A35" s="86">
        <f>Лист2!A37</f>
        <v>35</v>
      </c>
      <c r="B35" s="86" t="str">
        <f>Лист2!B37</f>
        <v>40х25х2,0</v>
      </c>
      <c r="C35" s="302">
        <f>Лист2!C37</f>
        <v>128.34</v>
      </c>
      <c r="D35" s="302"/>
      <c r="E35" s="86">
        <v>6</v>
      </c>
      <c r="F35" s="315"/>
      <c r="G35" s="203"/>
      <c r="H35" s="70"/>
      <c r="I35" s="70"/>
      <c r="J35" s="86">
        <v>35</v>
      </c>
      <c r="K35" s="86" t="str">
        <f>Лист2!G37</f>
        <v>30х30х1,8</v>
      </c>
      <c r="L35" s="302">
        <f>Лист2!H37</f>
        <v>113</v>
      </c>
      <c r="M35" s="302"/>
      <c r="N35" s="86">
        <v>6</v>
      </c>
      <c r="O35" s="307"/>
      <c r="P35" s="70"/>
      <c r="Q35" s="70"/>
      <c r="R35" s="146">
        <f>Лист1!B39</f>
        <v>9</v>
      </c>
      <c r="S35" s="296" t="str">
        <f>Лист1!C39</f>
        <v>1,4*1250*2500</v>
      </c>
      <c r="T35" s="297"/>
      <c r="U35" s="16">
        <f>Лист1!D39</f>
        <v>33.54</v>
      </c>
      <c r="V35" s="305"/>
      <c r="W35" s="15">
        <f>Лист1!F39</f>
        <v>2785</v>
      </c>
      <c r="X35" s="15">
        <f t="shared" si="1"/>
        <v>83.035181872391178</v>
      </c>
    </row>
    <row r="36" spans="1:24" ht="6.9" customHeight="1" x14ac:dyDescent="0.3">
      <c r="A36" s="86">
        <f>Лист2!A38</f>
        <v>36</v>
      </c>
      <c r="B36" s="157" t="str">
        <f>Лист2!B38</f>
        <v>40х30х1,5</v>
      </c>
      <c r="C36" s="302">
        <f>Лист2!C38</f>
        <v>117.8</v>
      </c>
      <c r="D36" s="302"/>
      <c r="E36" s="86">
        <v>6</v>
      </c>
      <c r="F36" s="315"/>
      <c r="G36" s="203"/>
      <c r="H36" s="70"/>
      <c r="I36" s="70"/>
      <c r="J36" s="86">
        <v>36</v>
      </c>
      <c r="K36" s="86" t="str">
        <f>Лист2!G38</f>
        <v>30х30х2,0</v>
      </c>
      <c r="L36" s="302">
        <f>Лист2!H38</f>
        <v>119</v>
      </c>
      <c r="M36" s="302"/>
      <c r="N36" s="86">
        <v>6</v>
      </c>
      <c r="O36" s="308"/>
      <c r="P36" s="70"/>
      <c r="Q36" s="70"/>
      <c r="R36" s="146">
        <f>Лист1!B40</f>
        <v>10</v>
      </c>
      <c r="S36" s="296" t="str">
        <f>Лист1!C40</f>
        <v>1,4*1250*2500</v>
      </c>
      <c r="T36" s="297"/>
      <c r="U36" s="16">
        <f>Лист1!D40</f>
        <v>33.590000000000003</v>
      </c>
      <c r="V36" s="32" t="str">
        <f>Лист1!E40</f>
        <v>г/к</v>
      </c>
      <c r="W36" s="15">
        <f>Лист1!F40</f>
        <v>2790</v>
      </c>
      <c r="X36" s="15">
        <f t="shared" si="1"/>
        <v>83.060434653170574</v>
      </c>
    </row>
    <row r="37" spans="1:24" ht="6.9" customHeight="1" x14ac:dyDescent="0.3">
      <c r="A37" s="86">
        <f>Лист2!A39</f>
        <v>37</v>
      </c>
      <c r="B37" s="86" t="str">
        <f>Лист2!B39</f>
        <v>40х30х1,8</v>
      </c>
      <c r="C37" s="302">
        <f>Лист2!C39</f>
        <v>133.59</v>
      </c>
      <c r="D37" s="302"/>
      <c r="E37" s="86">
        <v>6</v>
      </c>
      <c r="F37" s="315"/>
      <c r="G37" s="203"/>
      <c r="H37" s="70"/>
      <c r="I37" s="70"/>
      <c r="J37" s="86">
        <v>37</v>
      </c>
      <c r="K37" s="86" t="str">
        <f>Лист2!G39</f>
        <v>40х40х1,0</v>
      </c>
      <c r="L37" s="302">
        <f>Лист2!H39</f>
        <v>104</v>
      </c>
      <c r="M37" s="302"/>
      <c r="N37" s="86">
        <v>6</v>
      </c>
      <c r="O37" s="306" t="s">
        <v>536</v>
      </c>
      <c r="P37" s="70"/>
      <c r="Q37" s="70"/>
      <c r="R37" s="146">
        <f>Лист1!B41</f>
        <v>11</v>
      </c>
      <c r="S37" s="296" t="str">
        <f>Лист1!C41</f>
        <v>1,5*1250*2500</v>
      </c>
      <c r="T37" s="297"/>
      <c r="U37" s="16">
        <f>Лист1!D41</f>
        <v>36.24</v>
      </c>
      <c r="V37" s="32" t="str">
        <f>Лист1!E41</f>
        <v>х/к</v>
      </c>
      <c r="W37" s="15">
        <f>Лист1!F41</f>
        <v>2935</v>
      </c>
      <c r="X37" s="15">
        <f t="shared" si="1"/>
        <v>80.987858719646795</v>
      </c>
    </row>
    <row r="38" spans="1:24" ht="6.9" customHeight="1" x14ac:dyDescent="0.3">
      <c r="A38" s="86">
        <f>Лист2!A40</f>
        <v>38</v>
      </c>
      <c r="B38" s="86" t="str">
        <f>Лист2!B40</f>
        <v>40х30х2,0</v>
      </c>
      <c r="C38" s="302">
        <f>Лист2!C40</f>
        <v>141.4</v>
      </c>
      <c r="D38" s="302"/>
      <c r="E38" s="86">
        <v>6</v>
      </c>
      <c r="F38" s="315"/>
      <c r="G38" s="203"/>
      <c r="H38" s="70"/>
      <c r="I38" s="70"/>
      <c r="J38" s="86">
        <v>38</v>
      </c>
      <c r="K38" s="86" t="str">
        <f>Лист2!G40</f>
        <v>40х40х1,1</v>
      </c>
      <c r="L38" s="302">
        <f>Лист2!H40</f>
        <v>114</v>
      </c>
      <c r="M38" s="302"/>
      <c r="N38" s="86">
        <v>6</v>
      </c>
      <c r="O38" s="307"/>
      <c r="P38" s="70"/>
      <c r="Q38" s="70"/>
      <c r="R38" s="146">
        <f>Лист1!B42</f>
        <v>12</v>
      </c>
      <c r="S38" s="296" t="str">
        <f>Лист1!C42</f>
        <v>1,5*1250*2500</v>
      </c>
      <c r="T38" s="297"/>
      <c r="U38" s="16">
        <f>Лист1!D42</f>
        <v>39.28</v>
      </c>
      <c r="V38" s="32" t="str">
        <f>Лист1!E42</f>
        <v>г/к</v>
      </c>
      <c r="W38" s="15">
        <f>Лист1!F42</f>
        <v>3100</v>
      </c>
      <c r="X38" s="15">
        <f t="shared" si="1"/>
        <v>78.920570264765786</v>
      </c>
    </row>
    <row r="39" spans="1:24" ht="6.9" customHeight="1" x14ac:dyDescent="0.3">
      <c r="A39" s="86">
        <f>Лист2!A41</f>
        <v>39</v>
      </c>
      <c r="B39" s="86" t="str">
        <f>Лист2!B41</f>
        <v>50х10х1,2</v>
      </c>
      <c r="C39" s="302">
        <f>Лист2!C41</f>
        <v>92</v>
      </c>
      <c r="D39" s="302"/>
      <c r="E39" s="86">
        <v>6</v>
      </c>
      <c r="F39" s="315"/>
      <c r="G39" s="203"/>
      <c r="H39" s="70"/>
      <c r="I39" s="70"/>
      <c r="J39" s="86">
        <v>39</v>
      </c>
      <c r="K39" s="86" t="str">
        <f>Лист2!G41</f>
        <v>40х40х1,2</v>
      </c>
      <c r="L39" s="302">
        <f>Лист2!H41</f>
        <v>124</v>
      </c>
      <c r="M39" s="302"/>
      <c r="N39" s="86">
        <v>6</v>
      </c>
      <c r="O39" s="307"/>
      <c r="P39" s="70"/>
      <c r="Q39" s="70"/>
      <c r="R39" s="146">
        <f>Лист1!B43</f>
        <v>13</v>
      </c>
      <c r="S39" s="296" t="str">
        <f>Лист1!C43</f>
        <v>1,7*1250*2500</v>
      </c>
      <c r="T39" s="297"/>
      <c r="U39" s="16">
        <f>Лист1!D43</f>
        <v>41.63</v>
      </c>
      <c r="V39" s="32" t="str">
        <f>Лист1!E43</f>
        <v>г/к</v>
      </c>
      <c r="W39" s="15">
        <f>Лист1!F43</f>
        <v>3200</v>
      </c>
      <c r="X39" s="15">
        <f t="shared" si="1"/>
        <v>76.867643526303141</v>
      </c>
    </row>
    <row r="40" spans="1:24" ht="6.9" customHeight="1" x14ac:dyDescent="0.3">
      <c r="A40" s="86">
        <f>Лист2!A42</f>
        <v>40</v>
      </c>
      <c r="B40" s="86" t="str">
        <f>Лист2!B42</f>
        <v>50х20х1,5</v>
      </c>
      <c r="C40" s="298">
        <v>122</v>
      </c>
      <c r="D40" s="299"/>
      <c r="E40" s="86">
        <v>6</v>
      </c>
      <c r="F40" s="315"/>
      <c r="G40" s="203"/>
      <c r="H40" s="70"/>
      <c r="I40" s="70"/>
      <c r="J40" s="86">
        <v>40</v>
      </c>
      <c r="K40" s="86" t="str">
        <f>Лист2!G42</f>
        <v>40х40х1,4</v>
      </c>
      <c r="L40" s="302">
        <f>Лист2!H42</f>
        <v>133</v>
      </c>
      <c r="M40" s="302"/>
      <c r="N40" s="86">
        <v>6</v>
      </c>
      <c r="O40" s="307"/>
      <c r="P40" s="70"/>
      <c r="Q40" s="70"/>
      <c r="R40" s="146">
        <f>Лист1!B44</f>
        <v>14</v>
      </c>
      <c r="S40" s="296" t="str">
        <f>Лист1!C44</f>
        <v>1,8*1250*2500</v>
      </c>
      <c r="T40" s="297"/>
      <c r="U40" s="16">
        <f>Лист1!D44</f>
        <v>44.34</v>
      </c>
      <c r="V40" s="32" t="str">
        <f>Лист1!E44</f>
        <v>х/к</v>
      </c>
      <c r="W40" s="15">
        <f>Лист1!F44</f>
        <v>3330</v>
      </c>
      <c r="X40" s="15">
        <f t="shared" si="1"/>
        <v>75.101488497970223</v>
      </c>
    </row>
    <row r="41" spans="1:24" ht="6.9" customHeight="1" x14ac:dyDescent="0.3">
      <c r="A41" s="86">
        <f>Лист2!A43</f>
        <v>41</v>
      </c>
      <c r="B41" s="86" t="str">
        <f>Лист2!B43</f>
        <v>50х25х1,0</v>
      </c>
      <c r="C41" s="298">
        <f>Лист2!C43</f>
        <v>97</v>
      </c>
      <c r="D41" s="299"/>
      <c r="E41" s="86">
        <v>6</v>
      </c>
      <c r="F41" s="315"/>
      <c r="G41" s="203"/>
      <c r="H41" s="70"/>
      <c r="I41" s="70"/>
      <c r="J41" s="86">
        <v>41</v>
      </c>
      <c r="K41" s="86" t="str">
        <f>Лист2!G43</f>
        <v>40х40х1,5</v>
      </c>
      <c r="L41" s="302">
        <f>Лист2!H43</f>
        <v>135</v>
      </c>
      <c r="M41" s="302"/>
      <c r="N41" s="86">
        <v>6</v>
      </c>
      <c r="O41" s="307"/>
      <c r="P41" s="70"/>
      <c r="Q41" s="70"/>
      <c r="R41" s="146">
        <f>Лист1!B45</f>
        <v>15</v>
      </c>
      <c r="S41" s="296" t="str">
        <f>Лист1!C45</f>
        <v>1,8*1250*2500</v>
      </c>
      <c r="T41" s="297"/>
      <c r="U41" s="16">
        <f>Лист1!D45</f>
        <v>43.13</v>
      </c>
      <c r="V41" s="32" t="str">
        <f>Лист1!E45</f>
        <v>г/к</v>
      </c>
      <c r="W41" s="15">
        <f>Лист1!F45</f>
        <v>3240</v>
      </c>
      <c r="X41" s="15">
        <f t="shared" si="1"/>
        <v>75.121725017389281</v>
      </c>
    </row>
    <row r="42" spans="1:24" ht="6.9" customHeight="1" x14ac:dyDescent="0.3">
      <c r="A42" s="86">
        <f>Лист2!A44</f>
        <v>42</v>
      </c>
      <c r="B42" s="86" t="str">
        <f>Лист2!B44</f>
        <v>50х25х1,1</v>
      </c>
      <c r="C42" s="298">
        <f>Лист2!C44</f>
        <v>107</v>
      </c>
      <c r="D42" s="299"/>
      <c r="E42" s="86">
        <v>6</v>
      </c>
      <c r="F42" s="315"/>
      <c r="G42" s="203"/>
      <c r="H42" s="70"/>
      <c r="I42" s="70"/>
      <c r="J42" s="86">
        <v>42</v>
      </c>
      <c r="K42" s="86" t="str">
        <f>Лист2!G44</f>
        <v>40х40х1,7</v>
      </c>
      <c r="L42" s="302">
        <f>Лист2!H44</f>
        <v>146</v>
      </c>
      <c r="M42" s="302"/>
      <c r="N42" s="86">
        <v>6</v>
      </c>
      <c r="O42" s="307"/>
      <c r="P42" s="70"/>
      <c r="Q42" s="70"/>
      <c r="R42" s="146">
        <f>Лист1!B46</f>
        <v>16</v>
      </c>
      <c r="S42" s="296" t="str">
        <f>Лист1!C46</f>
        <v>1,9*1250*2500</v>
      </c>
      <c r="T42" s="297"/>
      <c r="U42" s="16">
        <f>Лист1!D46</f>
        <v>45.26</v>
      </c>
      <c r="V42" s="32" t="str">
        <f>Лист1!E46</f>
        <v>х/к</v>
      </c>
      <c r="W42" s="15">
        <f>Лист1!F46</f>
        <v>3400</v>
      </c>
      <c r="X42" s="15">
        <f t="shared" si="1"/>
        <v>75.121520106053907</v>
      </c>
    </row>
    <row r="43" spans="1:24" ht="6.9" customHeight="1" x14ac:dyDescent="0.3">
      <c r="A43" s="86">
        <f>Лист2!A45</f>
        <v>43</v>
      </c>
      <c r="B43" s="86" t="str">
        <f>Лист2!B45</f>
        <v>50х25х1,2</v>
      </c>
      <c r="C43" s="302">
        <f>Лист2!C45</f>
        <v>116</v>
      </c>
      <c r="D43" s="302"/>
      <c r="E43" s="86">
        <v>6</v>
      </c>
      <c r="F43" s="315"/>
      <c r="G43" s="203"/>
      <c r="H43" s="70"/>
      <c r="I43" s="70"/>
      <c r="J43" s="86">
        <v>43</v>
      </c>
      <c r="K43" s="157" t="str">
        <f>Лист2!G45</f>
        <v>40х40х1,8</v>
      </c>
      <c r="L43" s="302">
        <f>Лист2!H45</f>
        <v>155</v>
      </c>
      <c r="M43" s="302"/>
      <c r="N43" s="86">
        <v>6</v>
      </c>
      <c r="O43" s="307"/>
      <c r="P43" s="70"/>
      <c r="Q43" s="70"/>
      <c r="R43" s="146">
        <f>Лист1!B47</f>
        <v>17</v>
      </c>
      <c r="S43" s="296" t="str">
        <f>Лист1!C47</f>
        <v>1,9*1250*2500</v>
      </c>
      <c r="T43" s="297"/>
      <c r="U43" s="16">
        <f>Лист1!D47</f>
        <v>46.18</v>
      </c>
      <c r="V43" s="32" t="str">
        <f>Лист1!E47</f>
        <v>г/к</v>
      </c>
      <c r="W43" s="15">
        <f>Лист1!F47</f>
        <v>3235</v>
      </c>
      <c r="X43" s="15">
        <f t="shared" si="1"/>
        <v>70.05197055002165</v>
      </c>
    </row>
    <row r="44" spans="1:24" ht="6.9" customHeight="1" x14ac:dyDescent="0.3">
      <c r="A44" s="86">
        <f>Лист2!A46</f>
        <v>44</v>
      </c>
      <c r="B44" s="86" t="str">
        <f>Лист2!B46</f>
        <v>50х25х1,4</v>
      </c>
      <c r="C44" s="302">
        <f>Лист2!C46</f>
        <v>124</v>
      </c>
      <c r="D44" s="302"/>
      <c r="E44" s="86">
        <v>6</v>
      </c>
      <c r="F44" s="315"/>
      <c r="G44" s="203"/>
      <c r="H44" s="70"/>
      <c r="I44" s="70"/>
      <c r="J44" s="86">
        <v>44</v>
      </c>
      <c r="K44" s="157" t="str">
        <f>Лист2!G46</f>
        <v>40х40х2,0</v>
      </c>
      <c r="L44" s="302">
        <f>Лист2!H46</f>
        <v>163</v>
      </c>
      <c r="M44" s="302"/>
      <c r="N44" s="86">
        <v>6</v>
      </c>
      <c r="O44" s="307"/>
      <c r="P44" s="70"/>
      <c r="Q44" s="70"/>
      <c r="R44" s="146">
        <f>Лист1!B48</f>
        <v>18</v>
      </c>
      <c r="S44" s="296" t="str">
        <f>Лист1!C48</f>
        <v>2,0*1250*2500</v>
      </c>
      <c r="T44" s="297"/>
      <c r="U44" s="16">
        <f>Лист1!D48</f>
        <v>49.27</v>
      </c>
      <c r="V44" s="32" t="str">
        <f>Лист1!E48</f>
        <v>х/к</v>
      </c>
      <c r="W44" s="15">
        <f>Лист1!F48</f>
        <v>3595</v>
      </c>
      <c r="X44" s="15">
        <f t="shared" si="1"/>
        <v>72.965293281915962</v>
      </c>
    </row>
    <row r="45" spans="1:24" ht="6.9" customHeight="1" x14ac:dyDescent="0.3">
      <c r="A45" s="86">
        <f>Лист2!A47</f>
        <v>45</v>
      </c>
      <c r="B45" s="86" t="str">
        <f>Лист2!B47</f>
        <v>50х25х1,5</v>
      </c>
      <c r="C45" s="302">
        <f>Лист2!C47</f>
        <v>126.91999999999999</v>
      </c>
      <c r="D45" s="302"/>
      <c r="E45" s="86">
        <v>6</v>
      </c>
      <c r="F45" s="315"/>
      <c r="G45" s="203"/>
      <c r="H45" s="70"/>
      <c r="I45" s="70"/>
      <c r="J45" s="86">
        <v>45</v>
      </c>
      <c r="K45" s="86" t="str">
        <f>Лист2!G47</f>
        <v>40х40х2,2</v>
      </c>
      <c r="L45" s="302">
        <f>Лист2!H47</f>
        <v>178</v>
      </c>
      <c r="M45" s="302"/>
      <c r="N45" s="86">
        <v>6</v>
      </c>
      <c r="O45" s="307"/>
      <c r="P45" s="70"/>
      <c r="Q45" s="70"/>
      <c r="R45" s="146">
        <f>Лист1!B49</f>
        <v>19</v>
      </c>
      <c r="S45" s="296" t="str">
        <f>Лист1!C49</f>
        <v>2,0*1250*2500</v>
      </c>
      <c r="T45" s="297"/>
      <c r="U45" s="16">
        <f>Лист1!D49</f>
        <v>48.12</v>
      </c>
      <c r="V45" s="32" t="str">
        <f>Лист1!E49</f>
        <v>г/к</v>
      </c>
      <c r="W45" s="15">
        <f>Лист1!F49</f>
        <v>3335</v>
      </c>
      <c r="X45" s="15">
        <f t="shared" si="1"/>
        <v>69.305901911886949</v>
      </c>
    </row>
    <row r="46" spans="1:24" ht="6.9" customHeight="1" x14ac:dyDescent="0.3">
      <c r="A46" s="86">
        <f>Лист2!A48</f>
        <v>46</v>
      </c>
      <c r="B46" s="86" t="str">
        <f>Лист2!B48</f>
        <v>50х25х1,8</v>
      </c>
      <c r="C46" s="302">
        <f>Лист2!C48</f>
        <v>143.81</v>
      </c>
      <c r="D46" s="302"/>
      <c r="E46" s="86">
        <v>6</v>
      </c>
      <c r="F46" s="315"/>
      <c r="G46" s="203"/>
      <c r="H46" s="70"/>
      <c r="I46" s="70"/>
      <c r="J46" s="86">
        <v>46</v>
      </c>
      <c r="K46" s="86" t="str">
        <f>Лист2!G48</f>
        <v>40х40х2,5</v>
      </c>
      <c r="L46" s="302">
        <f>Лист2!H48</f>
        <v>197</v>
      </c>
      <c r="M46" s="302"/>
      <c r="N46" s="86">
        <v>6</v>
      </c>
      <c r="O46" s="307"/>
      <c r="P46" s="70"/>
      <c r="Q46" s="70"/>
      <c r="R46" s="146">
        <f>Лист1!B50</f>
        <v>20</v>
      </c>
      <c r="S46" s="296" t="str">
        <f>Лист1!C50</f>
        <v>2,5*1250*2500</v>
      </c>
      <c r="T46" s="297"/>
      <c r="U46" s="16">
        <f>Лист1!D50</f>
        <v>61.51</v>
      </c>
      <c r="V46" s="303" t="s">
        <v>108</v>
      </c>
      <c r="W46" s="15">
        <f>Лист1!F50</f>
        <v>4240</v>
      </c>
      <c r="X46" s="15">
        <f t="shared" si="1"/>
        <v>68.931880994960167</v>
      </c>
    </row>
    <row r="47" spans="1:24" ht="6.9" customHeight="1" x14ac:dyDescent="0.3">
      <c r="A47" s="86">
        <f>Лист2!A49</f>
        <v>47</v>
      </c>
      <c r="B47" s="86" t="str">
        <f>Лист2!B49</f>
        <v>50х25х2,0</v>
      </c>
      <c r="C47" s="302">
        <f>Лист2!C49</f>
        <v>152.60000000000002</v>
      </c>
      <c r="D47" s="302"/>
      <c r="E47" s="86">
        <v>6</v>
      </c>
      <c r="F47" s="315"/>
      <c r="G47" s="203"/>
      <c r="H47" s="70"/>
      <c r="I47" s="149"/>
      <c r="J47" s="86">
        <v>47</v>
      </c>
      <c r="K47" s="86" t="str">
        <f>Лист2!G49</f>
        <v>40х40х2,8</v>
      </c>
      <c r="L47" s="302">
        <f>Лист2!H49</f>
        <v>215</v>
      </c>
      <c r="M47" s="302"/>
      <c r="N47" s="86">
        <v>6</v>
      </c>
      <c r="O47" s="307"/>
      <c r="P47" s="70"/>
      <c r="Q47" s="70"/>
      <c r="R47" s="146">
        <f>Лист1!B51</f>
        <v>21</v>
      </c>
      <c r="S47" s="296" t="str">
        <f>Лист1!C51</f>
        <v>2,8*1250*2500</v>
      </c>
      <c r="T47" s="297"/>
      <c r="U47" s="16">
        <f>Лист1!D51</f>
        <v>68.83</v>
      </c>
      <c r="V47" s="304"/>
      <c r="W47" s="15">
        <f>Лист1!F51</f>
        <v>4750</v>
      </c>
      <c r="X47" s="15">
        <f t="shared" si="1"/>
        <v>69.010605840476543</v>
      </c>
    </row>
    <row r="48" spans="1:24" ht="6.9" customHeight="1" x14ac:dyDescent="0.3">
      <c r="A48" s="86">
        <f>Лист2!A50</f>
        <v>48</v>
      </c>
      <c r="B48" s="86" t="str">
        <f>Лист2!B50</f>
        <v>50х25х2,5</v>
      </c>
      <c r="C48" s="302">
        <f>Лист2!C50</f>
        <v>183.54000000000002</v>
      </c>
      <c r="D48" s="302"/>
      <c r="E48" s="86">
        <v>6</v>
      </c>
      <c r="F48" s="315"/>
      <c r="G48" s="203"/>
      <c r="H48" s="70"/>
      <c r="I48" s="149" t="s">
        <v>490</v>
      </c>
      <c r="J48" s="86">
        <v>48</v>
      </c>
      <c r="K48" s="157" t="str">
        <f>Лист2!G50</f>
        <v>40х40х3,0</v>
      </c>
      <c r="L48" s="302">
        <f>Лист2!H50</f>
        <v>228</v>
      </c>
      <c r="M48" s="302"/>
      <c r="N48" s="86">
        <v>6</v>
      </c>
      <c r="O48" s="307"/>
      <c r="P48" s="70"/>
      <c r="Q48" s="70"/>
      <c r="R48" s="146">
        <f>Лист1!B52</f>
        <v>22</v>
      </c>
      <c r="S48" s="296" t="str">
        <f>Лист1!C52</f>
        <v>2,9*1250*2500</v>
      </c>
      <c r="T48" s="297"/>
      <c r="U48" s="16">
        <f>Лист1!D52</f>
        <v>70.5</v>
      </c>
      <c r="V48" s="304"/>
      <c r="W48" s="15">
        <f>Лист1!F52</f>
        <v>4870</v>
      </c>
      <c r="X48" s="15">
        <f t="shared" si="1"/>
        <v>69.078014184397162</v>
      </c>
    </row>
    <row r="49" spans="1:24" ht="6.9" customHeight="1" x14ac:dyDescent="0.3">
      <c r="A49" s="86">
        <f>Лист2!A51</f>
        <v>49</v>
      </c>
      <c r="B49" s="86" t="str">
        <f>Лист2!B51</f>
        <v>50х30х1,0</v>
      </c>
      <c r="C49" s="302">
        <f>Лист2!C51</f>
        <v>104</v>
      </c>
      <c r="D49" s="302"/>
      <c r="E49" s="86">
        <v>6</v>
      </c>
      <c r="F49" s="315"/>
      <c r="G49" s="203"/>
      <c r="H49" s="70"/>
      <c r="I49" s="70"/>
      <c r="J49" s="86">
        <v>49</v>
      </c>
      <c r="K49" s="86" t="str">
        <f>Лист2!G51</f>
        <v>40х40х4,0</v>
      </c>
      <c r="L49" s="302">
        <f>Лист2!H51</f>
        <v>319</v>
      </c>
      <c r="M49" s="302"/>
      <c r="N49" s="86">
        <v>6</v>
      </c>
      <c r="O49" s="307"/>
      <c r="P49" s="70"/>
      <c r="Q49" s="70"/>
      <c r="R49" s="146">
        <f>Лист1!B53</f>
        <v>23</v>
      </c>
      <c r="S49" s="296" t="str">
        <f>Лист1!C53</f>
        <v>3,0*1250*2500</v>
      </c>
      <c r="T49" s="297"/>
      <c r="U49" s="16">
        <f>Лист1!D53</f>
        <v>72.81</v>
      </c>
      <c r="V49" s="304"/>
      <c r="W49" s="15">
        <f>Лист1!F53</f>
        <v>5090</v>
      </c>
      <c r="X49" s="15">
        <f t="shared" si="1"/>
        <v>69.907979673121815</v>
      </c>
    </row>
    <row r="50" spans="1:24" ht="6.9" customHeight="1" x14ac:dyDescent="0.3">
      <c r="A50" s="86">
        <f>Лист2!A52</f>
        <v>50</v>
      </c>
      <c r="B50" s="86" t="str">
        <f>Лист2!B52</f>
        <v>50х30х1,2</v>
      </c>
      <c r="C50" s="302">
        <f>Лист2!C52</f>
        <v>124</v>
      </c>
      <c r="D50" s="302"/>
      <c r="E50" s="86">
        <v>6</v>
      </c>
      <c r="F50" s="315"/>
      <c r="G50" s="203"/>
      <c r="H50" s="70"/>
      <c r="I50" s="70"/>
      <c r="J50" s="86">
        <v>50</v>
      </c>
      <c r="K50" s="86" t="str">
        <f>Лист2!G52</f>
        <v>50х50х1,4</v>
      </c>
      <c r="L50" s="302">
        <f>Лист2!H52</f>
        <v>168</v>
      </c>
      <c r="M50" s="302"/>
      <c r="N50" s="86">
        <v>6</v>
      </c>
      <c r="O50" s="307"/>
      <c r="P50" s="70"/>
      <c r="Q50" s="149"/>
      <c r="R50" s="146">
        <f>Лист1!B54</f>
        <v>24</v>
      </c>
      <c r="S50" s="296" t="str">
        <f>Лист1!C54</f>
        <v>3,8*1250*2500</v>
      </c>
      <c r="T50" s="297"/>
      <c r="U50" s="16">
        <f>Лист1!D54</f>
        <v>91.8</v>
      </c>
      <c r="V50" s="304"/>
      <c r="W50" s="15">
        <f>Лист1!F54</f>
        <v>6340</v>
      </c>
      <c r="X50" s="15">
        <f t="shared" si="1"/>
        <v>69.063180827886711</v>
      </c>
    </row>
    <row r="51" spans="1:24" ht="6.9" customHeight="1" x14ac:dyDescent="0.3">
      <c r="A51" s="86">
        <f>Лист2!A53</f>
        <v>51</v>
      </c>
      <c r="B51" s="86" t="str">
        <f>Лист2!B53</f>
        <v>50х30х1,4</v>
      </c>
      <c r="C51" s="302">
        <f>Лист2!C53</f>
        <v>132</v>
      </c>
      <c r="D51" s="302"/>
      <c r="E51" s="86">
        <v>6</v>
      </c>
      <c r="F51" s="315"/>
      <c r="G51" s="203"/>
      <c r="H51" s="70"/>
      <c r="I51" s="70"/>
      <c r="J51" s="86">
        <v>51</v>
      </c>
      <c r="K51" s="86" t="str">
        <f>Лист2!G53</f>
        <v>50х50х1,5</v>
      </c>
      <c r="L51" s="302">
        <f>Лист2!H53</f>
        <v>171</v>
      </c>
      <c r="M51" s="302"/>
      <c r="N51" s="86">
        <v>6</v>
      </c>
      <c r="O51" s="307"/>
      <c r="P51" s="70"/>
      <c r="Q51" s="149"/>
      <c r="R51" s="146">
        <f>Лист1!B55</f>
        <v>25</v>
      </c>
      <c r="S51" s="296" t="str">
        <f>Лист1!C55</f>
        <v>4,0*1250*2500</v>
      </c>
      <c r="T51" s="297"/>
      <c r="U51" s="16">
        <f>Лист1!D55</f>
        <v>96.17</v>
      </c>
      <c r="V51" s="305"/>
      <c r="W51" s="15">
        <f>Лист1!F55</f>
        <v>6635</v>
      </c>
      <c r="X51" s="15">
        <f t="shared" si="1"/>
        <v>68.992409275241755</v>
      </c>
    </row>
    <row r="52" spans="1:24" ht="6.9" customHeight="1" x14ac:dyDescent="0.3">
      <c r="A52" s="86">
        <f>Лист2!A54</f>
        <v>52</v>
      </c>
      <c r="B52" s="86" t="str">
        <f>Лист2!B54</f>
        <v>50х30х1,5</v>
      </c>
      <c r="C52" s="302">
        <f>Лист2!C54</f>
        <v>135.28</v>
      </c>
      <c r="D52" s="302"/>
      <c r="E52" s="86">
        <v>6</v>
      </c>
      <c r="F52" s="315"/>
      <c r="G52" s="203"/>
      <c r="H52" s="70"/>
      <c r="I52" s="70"/>
      <c r="J52" s="86">
        <v>52</v>
      </c>
      <c r="K52" s="86" t="str">
        <f>Лист2!G54</f>
        <v>50х50х1,7</v>
      </c>
      <c r="L52" s="302">
        <f>Лист2!H54</f>
        <v>183.23</v>
      </c>
      <c r="M52" s="302"/>
      <c r="N52" s="86">
        <v>6</v>
      </c>
      <c r="O52" s="307"/>
      <c r="P52" s="70"/>
      <c r="Q52" s="149"/>
      <c r="R52" s="146">
        <v>1</v>
      </c>
      <c r="S52" s="300" t="str">
        <f>Лист2!L3</f>
        <v>15 (1,2)ДН 22 (1,2)</v>
      </c>
      <c r="T52" s="301"/>
      <c r="U52" s="298">
        <f>SUMPRODUCT(Лист2!M3)</f>
        <v>53</v>
      </c>
      <c r="V52" s="299"/>
      <c r="W52" s="86">
        <v>6</v>
      </c>
      <c r="X52" s="306" t="s">
        <v>370</v>
      </c>
    </row>
    <row r="53" spans="1:24" ht="6.9" customHeight="1" x14ac:dyDescent="0.3">
      <c r="A53" s="86">
        <f>Лист2!A55</f>
        <v>53</v>
      </c>
      <c r="B53" s="86" t="str">
        <f>Лист2!B55</f>
        <v>50х30х1,8</v>
      </c>
      <c r="C53" s="302">
        <f>Лист2!C55</f>
        <v>154.76000000000002</v>
      </c>
      <c r="D53" s="302"/>
      <c r="E53" s="86">
        <v>6</v>
      </c>
      <c r="F53" s="315"/>
      <c r="G53" s="203"/>
      <c r="H53" s="70"/>
      <c r="I53" s="70"/>
      <c r="J53" s="86">
        <v>53</v>
      </c>
      <c r="K53" s="86" t="str">
        <f>Лист2!G55</f>
        <v>50х50х1,8</v>
      </c>
      <c r="L53" s="302">
        <f>Лист2!H55</f>
        <v>195.64000000000001</v>
      </c>
      <c r="M53" s="302"/>
      <c r="N53" s="86">
        <v>6</v>
      </c>
      <c r="O53" s="307"/>
      <c r="P53" s="70"/>
      <c r="Q53" s="149"/>
      <c r="R53" s="86">
        <v>2</v>
      </c>
      <c r="S53" s="300" t="str">
        <f>Лист2!L4</f>
        <v>15 (1,5)ДН 22 (1,5)</v>
      </c>
      <c r="T53" s="301"/>
      <c r="U53" s="298">
        <f>SUMPRODUCT(Лист2!M4)</f>
        <v>56</v>
      </c>
      <c r="V53" s="299"/>
      <c r="W53" s="150">
        <v>6</v>
      </c>
      <c r="X53" s="307"/>
    </row>
    <row r="54" spans="1:24" ht="6.9" customHeight="1" x14ac:dyDescent="0.3">
      <c r="A54" s="86">
        <f>Лист2!A56</f>
        <v>54</v>
      </c>
      <c r="B54" s="86" t="str">
        <f>Лист2!B56</f>
        <v>50х30х2,0</v>
      </c>
      <c r="C54" s="302">
        <f>Лист2!C56</f>
        <v>163.1</v>
      </c>
      <c r="D54" s="302"/>
      <c r="E54" s="86">
        <v>6</v>
      </c>
      <c r="F54" s="316"/>
      <c r="G54" s="203"/>
      <c r="H54" s="70"/>
      <c r="I54" s="70"/>
      <c r="J54" s="86">
        <v>54</v>
      </c>
      <c r="K54" s="86" t="str">
        <f>Лист2!G56</f>
        <v>50х50х2,0</v>
      </c>
      <c r="L54" s="302">
        <f>Лист2!H56</f>
        <v>207.2</v>
      </c>
      <c r="M54" s="302"/>
      <c r="N54" s="86">
        <v>6</v>
      </c>
      <c r="O54" s="307"/>
      <c r="P54" s="70"/>
      <c r="Q54" s="70"/>
      <c r="R54" s="146">
        <v>3</v>
      </c>
      <c r="S54" s="300" t="str">
        <f>Лист2!L5</f>
        <v>15 (1,8)</v>
      </c>
      <c r="T54" s="301"/>
      <c r="U54" s="298">
        <f>SUMPRODUCT(Лист2!M5)</f>
        <v>63</v>
      </c>
      <c r="V54" s="299"/>
      <c r="W54" s="86">
        <v>6</v>
      </c>
      <c r="X54" s="307"/>
    </row>
    <row r="55" spans="1:24" ht="6.9" customHeight="1" x14ac:dyDescent="0.3">
      <c r="A55" s="86">
        <f>Лист2!A57</f>
        <v>55</v>
      </c>
      <c r="B55" s="86" t="str">
        <f>Лист2!B57</f>
        <v>60х30х1,4</v>
      </c>
      <c r="C55" s="302">
        <f>Лист2!C57</f>
        <v>148</v>
      </c>
      <c r="D55" s="302"/>
      <c r="E55" s="86">
        <v>6</v>
      </c>
      <c r="F55" s="306" t="s">
        <v>374</v>
      </c>
      <c r="G55" s="70"/>
      <c r="H55" s="70"/>
      <c r="I55" s="70"/>
      <c r="J55" s="86">
        <v>55</v>
      </c>
      <c r="K55" s="86" t="str">
        <f>Лист2!G57</f>
        <v>50х50х2,2</v>
      </c>
      <c r="L55" s="302">
        <f>Лист2!H57</f>
        <v>226.8</v>
      </c>
      <c r="M55" s="302"/>
      <c r="N55" s="86">
        <v>6</v>
      </c>
      <c r="O55" s="307"/>
      <c r="P55" s="70"/>
      <c r="Q55" s="70"/>
      <c r="R55" s="86">
        <v>4</v>
      </c>
      <c r="S55" s="300" t="str">
        <f>Лист2!L6</f>
        <v>15 (2,0)</v>
      </c>
      <c r="T55" s="301"/>
      <c r="U55" s="298">
        <f>SUMPRODUCT(Лист2!M6)</f>
        <v>67</v>
      </c>
      <c r="V55" s="299"/>
      <c r="W55" s="150">
        <v>6</v>
      </c>
      <c r="X55" s="307"/>
    </row>
    <row r="56" spans="1:24" ht="6.9" customHeight="1" x14ac:dyDescent="0.3">
      <c r="A56" s="86">
        <f>Лист2!A58</f>
        <v>56</v>
      </c>
      <c r="B56" s="86" t="str">
        <f>Лист2!B58</f>
        <v>60х30х1,5</v>
      </c>
      <c r="C56" s="302">
        <f>Лист2!C58</f>
        <v>153.52000000000001</v>
      </c>
      <c r="D56" s="302"/>
      <c r="E56" s="86">
        <v>6</v>
      </c>
      <c r="F56" s="307"/>
      <c r="G56" s="70"/>
      <c r="H56" s="70"/>
      <c r="I56" s="70"/>
      <c r="J56" s="86">
        <v>56</v>
      </c>
      <c r="K56" s="86" t="str">
        <f>Лист2!G58</f>
        <v>50х50х2,5</v>
      </c>
      <c r="L56" s="302">
        <f>Лист2!H58</f>
        <v>251.43600000000001</v>
      </c>
      <c r="M56" s="302"/>
      <c r="N56" s="86">
        <v>6</v>
      </c>
      <c r="O56" s="307"/>
      <c r="P56" s="70"/>
      <c r="Q56" s="70"/>
      <c r="R56" s="146">
        <v>5</v>
      </c>
      <c r="S56" s="300" t="str">
        <f>Лист2!L7</f>
        <v>15 (2,5)</v>
      </c>
      <c r="T56" s="301"/>
      <c r="U56" s="298">
        <f>SUMPRODUCT(Лист2!M7)</f>
        <v>79.695000000000007</v>
      </c>
      <c r="V56" s="299"/>
      <c r="W56" s="150">
        <v>6</v>
      </c>
      <c r="X56" s="307"/>
    </row>
    <row r="57" spans="1:24" ht="6.9" customHeight="1" x14ac:dyDescent="0.3">
      <c r="A57" s="86">
        <f>Лист2!A59</f>
        <v>57</v>
      </c>
      <c r="B57" s="86" t="str">
        <f>Лист2!B59</f>
        <v>60х30х1,8</v>
      </c>
      <c r="C57" s="302">
        <f>Лист2!C59</f>
        <v>175.2</v>
      </c>
      <c r="D57" s="302"/>
      <c r="E57" s="86">
        <v>6</v>
      </c>
      <c r="F57" s="307"/>
      <c r="G57" s="70"/>
      <c r="H57" s="70"/>
      <c r="I57" s="70"/>
      <c r="J57" s="86">
        <v>57</v>
      </c>
      <c r="K57" s="86" t="str">
        <f>Лист2!G59</f>
        <v>50х50х2,8</v>
      </c>
      <c r="L57" s="302">
        <f>Лист2!H59</f>
        <v>274.72000000000003</v>
      </c>
      <c r="M57" s="302"/>
      <c r="N57" s="86">
        <v>6</v>
      </c>
      <c r="O57" s="307"/>
      <c r="P57" s="70"/>
      <c r="Q57" s="70"/>
      <c r="R57" s="86">
        <v>6</v>
      </c>
      <c r="S57" s="300" t="str">
        <f>Лист2!L8</f>
        <v>15 (2,8)</v>
      </c>
      <c r="T57" s="301"/>
      <c r="U57" s="298">
        <f>SUMPRODUCT(Лист2!M8)</f>
        <v>86.36</v>
      </c>
      <c r="V57" s="299"/>
      <c r="W57" s="150">
        <v>6</v>
      </c>
      <c r="X57" s="307"/>
    </row>
    <row r="58" spans="1:24" ht="6.9" customHeight="1" x14ac:dyDescent="0.3">
      <c r="A58" s="86">
        <f>Лист2!A60</f>
        <v>58</v>
      </c>
      <c r="B58" s="157" t="str">
        <f>Лист2!B60</f>
        <v>60х30х2,0</v>
      </c>
      <c r="C58" s="302">
        <f>Лист2!C60</f>
        <v>185.5</v>
      </c>
      <c r="D58" s="302"/>
      <c r="E58" s="86">
        <v>6</v>
      </c>
      <c r="F58" s="307"/>
      <c r="G58" s="70"/>
      <c r="H58" s="70"/>
      <c r="I58" s="70"/>
      <c r="J58" s="86">
        <v>58</v>
      </c>
      <c r="K58" s="157" t="str">
        <f>Лист2!G60</f>
        <v>50х50х3,0</v>
      </c>
      <c r="L58" s="302">
        <f>Лист2!H60</f>
        <v>293.08</v>
      </c>
      <c r="M58" s="302"/>
      <c r="N58" s="86">
        <v>6</v>
      </c>
      <c r="O58" s="307"/>
      <c r="P58" s="70"/>
      <c r="Q58" s="70"/>
      <c r="R58" s="146">
        <v>7</v>
      </c>
      <c r="S58" s="300" t="str">
        <f>Лист2!L9</f>
        <v>20 (1,3)</v>
      </c>
      <c r="T58" s="301"/>
      <c r="U58" s="298">
        <f>SUMPRODUCT(Лист2!M9)</f>
        <v>68</v>
      </c>
      <c r="V58" s="299"/>
      <c r="W58" s="150">
        <v>6</v>
      </c>
      <c r="X58" s="307"/>
    </row>
    <row r="59" spans="1:24" ht="6.9" customHeight="1" x14ac:dyDescent="0.3">
      <c r="A59" s="86">
        <f>Лист2!A61</f>
        <v>59</v>
      </c>
      <c r="B59" s="86" t="str">
        <f>Лист2!B61</f>
        <v>60х30х2,5</v>
      </c>
      <c r="C59" s="302">
        <f>Лист2!C61</f>
        <v>227.76900000000001</v>
      </c>
      <c r="D59" s="302"/>
      <c r="E59" s="86">
        <v>6</v>
      </c>
      <c r="F59" s="307"/>
      <c r="G59" s="70"/>
      <c r="H59" s="70"/>
      <c r="I59" s="70"/>
      <c r="J59" s="86">
        <v>59</v>
      </c>
      <c r="K59" s="157" t="str">
        <f>Лист2!G61</f>
        <v>50х50х3,5</v>
      </c>
      <c r="L59" s="302">
        <f>Лист2!H61</f>
        <v>395</v>
      </c>
      <c r="M59" s="302"/>
      <c r="N59" s="86">
        <v>6</v>
      </c>
      <c r="O59" s="307"/>
      <c r="P59" s="70"/>
      <c r="Q59" s="70"/>
      <c r="R59" s="86">
        <v>8</v>
      </c>
      <c r="S59" s="300" t="str">
        <f>Лист2!L10</f>
        <v>20 (1,5)</v>
      </c>
      <c r="T59" s="301"/>
      <c r="U59" s="298">
        <f>SUMPRODUCT(Лист2!M10)</f>
        <v>71.13600000000001</v>
      </c>
      <c r="V59" s="299"/>
      <c r="W59" s="150">
        <v>6</v>
      </c>
      <c r="X59" s="307"/>
    </row>
    <row r="60" spans="1:24" ht="6.9" customHeight="1" x14ac:dyDescent="0.3">
      <c r="A60" s="86">
        <f>Лист2!A62</f>
        <v>60</v>
      </c>
      <c r="B60" s="86" t="s">
        <v>499</v>
      </c>
      <c r="C60" s="302">
        <f>Лист2!C62</f>
        <v>244.8</v>
      </c>
      <c r="D60" s="302"/>
      <c r="E60" s="86">
        <v>6</v>
      </c>
      <c r="F60" s="307"/>
      <c r="G60" s="70"/>
      <c r="H60" s="70"/>
      <c r="I60" s="70"/>
      <c r="J60" s="86">
        <v>60</v>
      </c>
      <c r="K60" s="86" t="str">
        <f>Лист2!G62</f>
        <v>50х50х4,0</v>
      </c>
      <c r="L60" s="302">
        <f>Лист2!H62</f>
        <v>445</v>
      </c>
      <c r="M60" s="302"/>
      <c r="N60" s="86">
        <v>12</v>
      </c>
      <c r="O60" s="308"/>
      <c r="P60" s="168"/>
      <c r="Q60" s="70"/>
      <c r="R60" s="86">
        <v>9</v>
      </c>
      <c r="S60" s="300" t="str">
        <f>Лист2!L11</f>
        <v>20 (1,8)</v>
      </c>
      <c r="T60" s="301"/>
      <c r="U60" s="298">
        <f>SUMPRODUCT(Лист2!M11)</f>
        <v>79.570000000000007</v>
      </c>
      <c r="V60" s="299"/>
      <c r="W60" s="150">
        <v>6</v>
      </c>
      <c r="X60" s="307"/>
    </row>
    <row r="61" spans="1:24" ht="6.9" customHeight="1" x14ac:dyDescent="0.3">
      <c r="A61" s="86">
        <f>Лист2!A63</f>
        <v>61</v>
      </c>
      <c r="B61" s="157" t="str">
        <f>Лист2!B63</f>
        <v>60х30х3,0</v>
      </c>
      <c r="C61" s="302">
        <f>Лист2!C63</f>
        <v>260.44</v>
      </c>
      <c r="D61" s="302"/>
      <c r="E61" s="86">
        <v>6</v>
      </c>
      <c r="F61" s="307"/>
      <c r="G61" s="70"/>
      <c r="H61" s="70"/>
      <c r="I61" s="70"/>
      <c r="J61" s="86">
        <v>61</v>
      </c>
      <c r="K61" s="86" t="str">
        <f>Лист2!G63</f>
        <v>60х60х1,5</v>
      </c>
      <c r="L61" s="302">
        <f>Лист2!H63</f>
        <v>207.404</v>
      </c>
      <c r="M61" s="302"/>
      <c r="N61" s="86">
        <v>6</v>
      </c>
      <c r="O61" s="306" t="s">
        <v>374</v>
      </c>
      <c r="P61" s="168"/>
      <c r="Q61" s="70"/>
      <c r="R61" s="146">
        <v>10</v>
      </c>
      <c r="S61" s="300" t="str">
        <f>Лист2!L12</f>
        <v>20 (2,0)</v>
      </c>
      <c r="T61" s="301"/>
      <c r="U61" s="298">
        <f>SUMPRODUCT(Лист2!M12)</f>
        <v>85.399999999999991</v>
      </c>
      <c r="V61" s="299"/>
      <c r="W61" s="150">
        <v>6</v>
      </c>
      <c r="X61" s="307"/>
    </row>
    <row r="62" spans="1:24" ht="6.9" customHeight="1" x14ac:dyDescent="0.3">
      <c r="A62" s="86">
        <f>Лист2!A64</f>
        <v>62</v>
      </c>
      <c r="B62" s="157" t="s">
        <v>644</v>
      </c>
      <c r="C62" s="302">
        <f>Лист2!C64</f>
        <v>168</v>
      </c>
      <c r="D62" s="302"/>
      <c r="E62" s="86">
        <v>6</v>
      </c>
      <c r="F62" s="307"/>
      <c r="G62" s="70"/>
      <c r="H62" s="70"/>
      <c r="I62" s="70"/>
      <c r="J62" s="86">
        <v>62</v>
      </c>
      <c r="K62" s="86" t="str">
        <f>Лист2!G64</f>
        <v>60х60х1,7</v>
      </c>
      <c r="L62" s="302">
        <f>Лист2!H64</f>
        <v>224.10999999999999</v>
      </c>
      <c r="M62" s="302"/>
      <c r="N62" s="86">
        <v>6</v>
      </c>
      <c r="O62" s="307"/>
      <c r="P62" s="168"/>
      <c r="Q62" s="70"/>
      <c r="R62" s="86">
        <v>11</v>
      </c>
      <c r="S62" s="300" t="str">
        <f>Лист2!L13</f>
        <v>20 (2,5)</v>
      </c>
      <c r="T62" s="301"/>
      <c r="U62" s="298">
        <f>SUMPRODUCT(Лист2!M13)</f>
        <v>107.64</v>
      </c>
      <c r="V62" s="299"/>
      <c r="W62" s="150">
        <v>6</v>
      </c>
      <c r="X62" s="307"/>
    </row>
    <row r="63" spans="1:24" ht="6.9" customHeight="1" x14ac:dyDescent="0.3">
      <c r="A63" s="86">
        <f>Лист2!A65</f>
        <v>63</v>
      </c>
      <c r="B63" s="157" t="str">
        <f>Лист2!B65</f>
        <v>60х40х1,5</v>
      </c>
      <c r="C63" s="302">
        <f>Лист2!C65</f>
        <v>171</v>
      </c>
      <c r="D63" s="302"/>
      <c r="E63" s="86">
        <v>6</v>
      </c>
      <c r="F63" s="307"/>
      <c r="G63" s="70"/>
      <c r="H63" s="70"/>
      <c r="I63" s="70"/>
      <c r="J63" s="86">
        <v>63</v>
      </c>
      <c r="K63" s="86" t="str">
        <f>Лист2!G65</f>
        <v>60х60х1,8</v>
      </c>
      <c r="L63" s="302">
        <f>Лист2!H65</f>
        <v>237.25</v>
      </c>
      <c r="M63" s="302"/>
      <c r="N63" s="86">
        <v>6</v>
      </c>
      <c r="O63" s="307"/>
      <c r="P63" s="168"/>
      <c r="Q63" s="70"/>
      <c r="R63" s="146">
        <v>12</v>
      </c>
      <c r="S63" s="300" t="str">
        <f>Лист2!L14</f>
        <v>20 (2,8)</v>
      </c>
      <c r="T63" s="301"/>
      <c r="U63" s="298">
        <f>SUMPRODUCT(Лист2!M14)</f>
        <v>113.56</v>
      </c>
      <c r="V63" s="299"/>
      <c r="W63" s="150">
        <v>6</v>
      </c>
      <c r="X63" s="307"/>
    </row>
    <row r="64" spans="1:24" ht="6.9" customHeight="1" x14ac:dyDescent="0.3">
      <c r="A64" s="86">
        <f>Лист2!A66</f>
        <v>64</v>
      </c>
      <c r="B64" s="86" t="str">
        <f>Лист2!B66</f>
        <v>60х40х1,8</v>
      </c>
      <c r="C64" s="302">
        <f>Лист2!C66</f>
        <v>195.64000000000001</v>
      </c>
      <c r="D64" s="302"/>
      <c r="E64" s="86">
        <v>6</v>
      </c>
      <c r="F64" s="307"/>
      <c r="G64" s="70"/>
      <c r="H64" s="70"/>
      <c r="I64" s="70"/>
      <c r="J64" s="86">
        <v>64</v>
      </c>
      <c r="K64" s="86" t="str">
        <f>Лист2!G66</f>
        <v>60х60х2,0</v>
      </c>
      <c r="L64" s="302">
        <f>Лист2!H66</f>
        <v>251.29999999999998</v>
      </c>
      <c r="M64" s="302"/>
      <c r="N64" s="86">
        <v>6</v>
      </c>
      <c r="O64" s="307"/>
      <c r="P64" s="168"/>
      <c r="Q64" s="70"/>
      <c r="R64" s="86">
        <v>13</v>
      </c>
      <c r="S64" s="300" t="str">
        <f>Лист2!L15</f>
        <v>25 (1,2)/ДН 33,7 (1,2)</v>
      </c>
      <c r="T64" s="301"/>
      <c r="U64" s="298">
        <f>SUMPRODUCT(Лист2!M15)</f>
        <v>83</v>
      </c>
      <c r="V64" s="299"/>
      <c r="W64" s="150">
        <v>6</v>
      </c>
      <c r="X64" s="307"/>
    </row>
    <row r="65" spans="1:24" ht="6.9" customHeight="1" x14ac:dyDescent="0.3">
      <c r="A65" s="86">
        <f>Лист2!A67</f>
        <v>65</v>
      </c>
      <c r="B65" s="86" t="str">
        <f>Лист2!B67</f>
        <v>60х40х2,0</v>
      </c>
      <c r="C65" s="302">
        <f>Лист2!C67</f>
        <v>207.2</v>
      </c>
      <c r="D65" s="302"/>
      <c r="E65" s="86">
        <v>6</v>
      </c>
      <c r="F65" s="307"/>
      <c r="G65" s="70"/>
      <c r="H65" s="70"/>
      <c r="I65" s="70"/>
      <c r="J65" s="86">
        <v>65</v>
      </c>
      <c r="K65" s="86" t="str">
        <f>Лист2!G67</f>
        <v>60х60х2,5</v>
      </c>
      <c r="L65" s="302">
        <f>Лист2!H67</f>
        <v>305.66999999999996</v>
      </c>
      <c r="M65" s="302"/>
      <c r="N65" s="86">
        <v>6</v>
      </c>
      <c r="O65" s="307"/>
      <c r="P65" s="168"/>
      <c r="Q65" s="70"/>
      <c r="R65" s="146">
        <v>14</v>
      </c>
      <c r="S65" s="300" t="str">
        <f>Лист2!L16</f>
        <v>25 (1,3)/ДН 33,7 (1,3)</v>
      </c>
      <c r="T65" s="301"/>
      <c r="U65" s="298">
        <f>SUMPRODUCT(Лист2!M16)</f>
        <v>89</v>
      </c>
      <c r="V65" s="299"/>
      <c r="W65" s="150">
        <v>6</v>
      </c>
      <c r="X65" s="307"/>
    </row>
    <row r="66" spans="1:24" ht="6.9" customHeight="1" x14ac:dyDescent="0.3">
      <c r="A66" s="86">
        <f>Лист2!A68</f>
        <v>66</v>
      </c>
      <c r="B66" s="86" t="str">
        <f>Лист2!B68</f>
        <v>60х40х2,2</v>
      </c>
      <c r="C66" s="302">
        <f>Лист2!C68</f>
        <v>226.8</v>
      </c>
      <c r="D66" s="302"/>
      <c r="E66" s="86">
        <v>6</v>
      </c>
      <c r="F66" s="307"/>
      <c r="G66" s="70"/>
      <c r="H66" s="70"/>
      <c r="I66" s="70"/>
      <c r="J66" s="86">
        <v>66</v>
      </c>
      <c r="K66" s="86" t="str">
        <f>Лист2!G68</f>
        <v>60х60х2,8</v>
      </c>
      <c r="L66" s="302">
        <f>Лист2!H68</f>
        <v>334.56</v>
      </c>
      <c r="M66" s="302"/>
      <c r="N66" s="86">
        <v>6</v>
      </c>
      <c r="O66" s="307"/>
      <c r="P66" s="168"/>
      <c r="Q66" s="70"/>
      <c r="R66" s="86">
        <v>15</v>
      </c>
      <c r="S66" s="300" t="str">
        <f>Лист2!L17</f>
        <v>25 (1,5)/ДН 33,7 (1,5)</v>
      </c>
      <c r="T66" s="301"/>
      <c r="U66" s="298">
        <f>SUMPRODUCT(Лист2!M17)</f>
        <v>95</v>
      </c>
      <c r="V66" s="299"/>
      <c r="W66" s="150">
        <v>6</v>
      </c>
      <c r="X66" s="307"/>
    </row>
    <row r="67" spans="1:24" ht="6.9" customHeight="1" x14ac:dyDescent="0.3">
      <c r="A67" s="86">
        <f>Лист2!A69</f>
        <v>67</v>
      </c>
      <c r="B67" s="86" t="str">
        <f>Лист2!B69</f>
        <v>60х40х2,5</v>
      </c>
      <c r="C67" s="302">
        <f>Лист2!C69</f>
        <v>251.43600000000001</v>
      </c>
      <c r="D67" s="302"/>
      <c r="E67" s="86">
        <v>6</v>
      </c>
      <c r="F67" s="307"/>
      <c r="G67" s="70"/>
      <c r="H67" s="70"/>
      <c r="I67" s="70"/>
      <c r="J67" s="86">
        <v>67</v>
      </c>
      <c r="K67" s="86" t="str">
        <f>Лист2!G69</f>
        <v>60х60х3,0</v>
      </c>
      <c r="L67" s="302">
        <f>Лист2!H69</f>
        <v>357</v>
      </c>
      <c r="M67" s="302"/>
      <c r="N67" s="86">
        <v>6</v>
      </c>
      <c r="O67" s="307"/>
      <c r="P67" s="168"/>
      <c r="Q67" s="70"/>
      <c r="R67" s="86">
        <v>16</v>
      </c>
      <c r="S67" s="300" t="str">
        <f>Лист2!L18</f>
        <v>25 (1,8)</v>
      </c>
      <c r="T67" s="301"/>
      <c r="U67" s="298">
        <f>SUMPRODUCT(Лист2!M18)</f>
        <v>102.857</v>
      </c>
      <c r="V67" s="299"/>
      <c r="W67" s="150">
        <v>6</v>
      </c>
      <c r="X67" s="307"/>
    </row>
    <row r="68" spans="1:24" ht="6.9" customHeight="1" x14ac:dyDescent="0.3">
      <c r="A68" s="86">
        <f>Лист2!A70</f>
        <v>68</v>
      </c>
      <c r="B68" s="86" t="str">
        <f>Лист2!B70</f>
        <v>60х40х2,8</v>
      </c>
      <c r="C68" s="302">
        <f>Лист2!C70</f>
        <v>274.99199999999996</v>
      </c>
      <c r="D68" s="302"/>
      <c r="E68" s="86">
        <v>6</v>
      </c>
      <c r="F68" s="307"/>
      <c r="G68" s="70"/>
      <c r="H68" s="70"/>
      <c r="I68" s="70"/>
      <c r="J68" s="86">
        <v>68</v>
      </c>
      <c r="K68" s="157" t="str">
        <f>Лист2!G70</f>
        <v>60х60х3,5</v>
      </c>
      <c r="L68" s="302">
        <f>Лист2!H70</f>
        <v>483</v>
      </c>
      <c r="M68" s="302"/>
      <c r="N68" s="86">
        <v>6</v>
      </c>
      <c r="O68" s="307"/>
      <c r="P68" s="168"/>
      <c r="Q68" s="70"/>
      <c r="R68" s="146">
        <v>17</v>
      </c>
      <c r="S68" s="300" t="str">
        <f>Лист2!L19</f>
        <v>25 (2,0)/ДН 33,7 (2,0)</v>
      </c>
      <c r="T68" s="301"/>
      <c r="U68" s="298">
        <f>SUMPRODUCT(Лист2!M19)</f>
        <v>108.5</v>
      </c>
      <c r="V68" s="299"/>
      <c r="W68" s="150">
        <v>6</v>
      </c>
      <c r="X68" s="307"/>
    </row>
    <row r="69" spans="1:24" ht="6.9" customHeight="1" x14ac:dyDescent="0.3">
      <c r="A69" s="86">
        <f>Лист2!A71</f>
        <v>69</v>
      </c>
      <c r="B69" s="157" t="str">
        <f>Лист2!B71</f>
        <v>60х40х3,0</v>
      </c>
      <c r="C69" s="302">
        <f>Лист2!C71</f>
        <v>293.08</v>
      </c>
      <c r="D69" s="302"/>
      <c r="E69" s="86">
        <v>6</v>
      </c>
      <c r="F69" s="307"/>
      <c r="G69" s="70"/>
      <c r="H69" s="70"/>
      <c r="I69" s="70"/>
      <c r="J69" s="86">
        <v>69</v>
      </c>
      <c r="K69" s="157" t="str">
        <f>Лист2!G71</f>
        <v>60х60х4,0</v>
      </c>
      <c r="L69" s="302">
        <f>Лист2!H71</f>
        <v>512</v>
      </c>
      <c r="M69" s="302"/>
      <c r="N69" s="86">
        <v>6</v>
      </c>
      <c r="O69" s="307"/>
      <c r="P69" s="168">
        <f>Коеф!J69</f>
        <v>463.76</v>
      </c>
      <c r="Q69" s="70"/>
      <c r="R69" s="86">
        <v>18</v>
      </c>
      <c r="S69" s="300" t="str">
        <f>Лист2!L20</f>
        <v>25 (2,2)</v>
      </c>
      <c r="T69" s="301"/>
      <c r="U69" s="298">
        <f>SUMPRODUCT(Лист2!M20)</f>
        <v>119</v>
      </c>
      <c r="V69" s="299"/>
      <c r="W69" s="150">
        <v>6</v>
      </c>
      <c r="X69" s="307"/>
    </row>
    <row r="70" spans="1:24" ht="6.9" customHeight="1" x14ac:dyDescent="0.3">
      <c r="A70" s="86">
        <f>Лист2!A72</f>
        <v>70</v>
      </c>
      <c r="B70" s="157" t="str">
        <f>Лист2!B72</f>
        <v>60х40х3,5</v>
      </c>
      <c r="C70" s="302">
        <f>Лист2!C72</f>
        <v>395</v>
      </c>
      <c r="D70" s="302"/>
      <c r="E70" s="86">
        <v>6</v>
      </c>
      <c r="F70" s="307"/>
      <c r="G70" s="70"/>
      <c r="H70" s="70"/>
      <c r="I70" s="70"/>
      <c r="J70" s="86">
        <v>70</v>
      </c>
      <c r="K70" s="157" t="str">
        <f>Лист2!G72</f>
        <v>80х80х1,5</v>
      </c>
      <c r="L70" s="302">
        <f>Лист2!H72</f>
        <v>278.92</v>
      </c>
      <c r="M70" s="302"/>
      <c r="N70" s="151" t="s">
        <v>258</v>
      </c>
      <c r="O70" s="307"/>
      <c r="P70" s="168"/>
      <c r="Q70" s="70"/>
      <c r="R70" s="146">
        <v>19</v>
      </c>
      <c r="S70" s="300" t="str">
        <f>Лист2!L21</f>
        <v>25 (2,5)</v>
      </c>
      <c r="T70" s="301"/>
      <c r="U70" s="298">
        <f>SUMPRODUCT(Лист2!M21)</f>
        <v>131.79</v>
      </c>
      <c r="V70" s="299"/>
      <c r="W70" s="150">
        <v>6</v>
      </c>
      <c r="X70" s="307"/>
    </row>
    <row r="71" spans="1:24" ht="6.9" customHeight="1" x14ac:dyDescent="0.3">
      <c r="A71" s="86">
        <f>Лист2!A73</f>
        <v>71</v>
      </c>
      <c r="B71" s="86" t="str">
        <f>Лист2!B73</f>
        <v>60х40х4,0</v>
      </c>
      <c r="C71" s="302">
        <f>Лист2!C73</f>
        <v>445</v>
      </c>
      <c r="D71" s="302"/>
      <c r="E71" s="86">
        <v>6</v>
      </c>
      <c r="F71" s="307"/>
      <c r="G71" s="70"/>
      <c r="H71" s="70"/>
      <c r="I71" s="70"/>
      <c r="J71" s="86">
        <v>71</v>
      </c>
      <c r="K71" s="86" t="str">
        <f>Лист2!G73</f>
        <v>80х80х1,6</v>
      </c>
      <c r="L71" s="302">
        <f>Лист2!H73</f>
        <v>296.39999999999998</v>
      </c>
      <c r="M71" s="302"/>
      <c r="N71" s="151" t="s">
        <v>258</v>
      </c>
      <c r="O71" s="307"/>
      <c r="P71" s="168"/>
      <c r="Q71" s="70"/>
      <c r="R71" s="86">
        <v>20</v>
      </c>
      <c r="S71" s="300" t="str">
        <f>Лист2!L22</f>
        <v>25 (2,8)</v>
      </c>
      <c r="T71" s="301"/>
      <c r="U71" s="298">
        <f>SUMPRODUCT(Лист2!M22)</f>
        <v>144.16</v>
      </c>
      <c r="V71" s="299"/>
      <c r="W71" s="150">
        <v>6</v>
      </c>
      <c r="X71" s="308"/>
    </row>
    <row r="72" spans="1:24" ht="6.9" customHeight="1" x14ac:dyDescent="0.3">
      <c r="A72" s="86">
        <f>Лист2!A74</f>
        <v>72</v>
      </c>
      <c r="B72" s="86" t="str">
        <f>Лист2!B74</f>
        <v>80х40х1,5</v>
      </c>
      <c r="C72" s="302">
        <f>Лист2!C74</f>
        <v>207.404</v>
      </c>
      <c r="D72" s="302"/>
      <c r="E72" s="86">
        <v>6</v>
      </c>
      <c r="F72" s="307"/>
      <c r="G72" s="70"/>
      <c r="H72" s="70"/>
      <c r="I72" s="70"/>
      <c r="J72" s="86">
        <v>72</v>
      </c>
      <c r="K72" s="86" t="str">
        <f>Лист2!G74</f>
        <v>80х80х1,8</v>
      </c>
      <c r="L72" s="302">
        <f>Лист2!H74</f>
        <v>319.74</v>
      </c>
      <c r="M72" s="302"/>
      <c r="N72" s="151" t="s">
        <v>258</v>
      </c>
      <c r="O72" s="307"/>
      <c r="P72" s="168"/>
      <c r="Q72" s="70"/>
      <c r="R72" s="146">
        <v>21</v>
      </c>
      <c r="S72" s="300" t="str">
        <f>Лист2!L23</f>
        <v>32(1,2)/ДН 42 (1,2)</v>
      </c>
      <c r="T72" s="301"/>
      <c r="U72" s="298">
        <f>SUMPRODUCT(Лист2!M23)</f>
        <v>104</v>
      </c>
      <c r="V72" s="299"/>
      <c r="W72" s="150">
        <v>6</v>
      </c>
      <c r="X72" s="306" t="s">
        <v>372</v>
      </c>
    </row>
    <row r="73" spans="1:24" ht="6.9" customHeight="1" x14ac:dyDescent="0.3">
      <c r="A73" s="86">
        <f>Лист2!A75</f>
        <v>73</v>
      </c>
      <c r="B73" s="86" t="str">
        <f>Лист2!B75</f>
        <v>80х40х1,8</v>
      </c>
      <c r="C73" s="302">
        <f>Лист2!C75</f>
        <v>237.25</v>
      </c>
      <c r="D73" s="302"/>
      <c r="E73" s="86">
        <v>6</v>
      </c>
      <c r="F73" s="307"/>
      <c r="G73" s="70"/>
      <c r="H73" s="70"/>
      <c r="I73" s="70"/>
      <c r="J73" s="86">
        <v>73</v>
      </c>
      <c r="K73" s="86" t="str">
        <f>Лист2!G75</f>
        <v>80х80х2,0</v>
      </c>
      <c r="L73" s="302">
        <f>Лист2!H75</f>
        <v>338.87</v>
      </c>
      <c r="M73" s="302"/>
      <c r="N73" s="151" t="s">
        <v>258</v>
      </c>
      <c r="O73" s="307"/>
      <c r="P73" s="168"/>
      <c r="Q73" s="70"/>
      <c r="R73" s="86">
        <v>22</v>
      </c>
      <c r="S73" s="300" t="str">
        <f>Лист2!L24</f>
        <v>32 (1,5)/ДН 42 (1,5)</v>
      </c>
      <c r="T73" s="301"/>
      <c r="U73" s="298">
        <f>SUMPRODUCT(Лист2!M24)</f>
        <v>120</v>
      </c>
      <c r="V73" s="299"/>
      <c r="W73" s="150">
        <v>6</v>
      </c>
      <c r="X73" s="307"/>
    </row>
    <row r="74" spans="1:24" ht="6.9" customHeight="1" x14ac:dyDescent="0.3">
      <c r="A74" s="86">
        <f>Лист2!A76</f>
        <v>74</v>
      </c>
      <c r="B74" s="157" t="str">
        <f>Лист2!B76</f>
        <v>80х40х2,0</v>
      </c>
      <c r="C74" s="302">
        <f>Лист2!C76</f>
        <v>251.29999999999998</v>
      </c>
      <c r="D74" s="302"/>
      <c r="E74" s="86">
        <v>6</v>
      </c>
      <c r="F74" s="307"/>
      <c r="G74" s="70"/>
      <c r="H74" s="70"/>
      <c r="I74" s="70"/>
      <c r="J74" s="86">
        <v>74</v>
      </c>
      <c r="K74" s="86" t="str">
        <f>Лист2!G76</f>
        <v>80х80х2,2</v>
      </c>
      <c r="L74" s="302">
        <f>Лист2!H76</f>
        <v>371.7</v>
      </c>
      <c r="M74" s="302"/>
      <c r="N74" s="151" t="s">
        <v>258</v>
      </c>
      <c r="O74" s="307"/>
      <c r="P74" s="168"/>
      <c r="Q74" s="70"/>
      <c r="R74" s="86">
        <v>23</v>
      </c>
      <c r="S74" s="300" t="str">
        <f>Лист2!L25</f>
        <v>32 (1,6)/ДН 42 (1,6)</v>
      </c>
      <c r="T74" s="301"/>
      <c r="U74" s="298">
        <f>SUMPRODUCT(Лист2!M25)</f>
        <v>124</v>
      </c>
      <c r="V74" s="299"/>
      <c r="W74" s="150">
        <v>6</v>
      </c>
      <c r="X74" s="307"/>
    </row>
    <row r="75" spans="1:24" ht="6.9" customHeight="1" x14ac:dyDescent="0.3">
      <c r="A75" s="86">
        <f>Лист2!A77</f>
        <v>75</v>
      </c>
      <c r="B75" s="86" t="str">
        <f>Лист2!B77</f>
        <v>80х40х2,5</v>
      </c>
      <c r="C75" s="302">
        <f>Лист2!C77</f>
        <v>305.66999999999996</v>
      </c>
      <c r="D75" s="302"/>
      <c r="E75" s="86">
        <v>6</v>
      </c>
      <c r="F75" s="307"/>
      <c r="G75" s="70"/>
      <c r="H75" s="70"/>
      <c r="I75" s="70"/>
      <c r="J75" s="86">
        <v>75</v>
      </c>
      <c r="K75" s="86" t="str">
        <f>Лист2!G77</f>
        <v>80х80х2,5</v>
      </c>
      <c r="L75" s="302">
        <f>Лист2!H77</f>
        <v>414</v>
      </c>
      <c r="M75" s="302"/>
      <c r="N75" s="86">
        <v>12</v>
      </c>
      <c r="O75" s="307"/>
      <c r="P75" s="168"/>
      <c r="Q75" s="70"/>
      <c r="R75" s="146">
        <v>24</v>
      </c>
      <c r="S75" s="300" t="str">
        <f>Лист2!L26</f>
        <v>32 (1,8)/ДН 42 (1,8)</v>
      </c>
      <c r="T75" s="301"/>
      <c r="U75" s="298">
        <f>SUMPRODUCT(Лист2!M26)</f>
        <v>131.4</v>
      </c>
      <c r="V75" s="299"/>
      <c r="W75" s="150">
        <v>6</v>
      </c>
      <c r="X75" s="307"/>
    </row>
    <row r="76" spans="1:24" ht="6.9" customHeight="1" x14ac:dyDescent="0.3">
      <c r="A76" s="86">
        <f>Лист2!A78</f>
        <v>76</v>
      </c>
      <c r="B76" s="86" t="str">
        <f>Лист2!B78</f>
        <v>80х40х2,8</v>
      </c>
      <c r="C76" s="302">
        <f>Лист2!C78</f>
        <v>335</v>
      </c>
      <c r="D76" s="302"/>
      <c r="E76" s="86">
        <v>6</v>
      </c>
      <c r="F76" s="307"/>
      <c r="G76" s="70"/>
      <c r="H76" s="70"/>
      <c r="I76" s="70"/>
      <c r="J76" s="86">
        <v>76</v>
      </c>
      <c r="K76" s="86" t="str">
        <f>Лист2!G78</f>
        <v>80х80х2,8</v>
      </c>
      <c r="L76" s="302">
        <f>Лист2!H78</f>
        <v>454.37600000000003</v>
      </c>
      <c r="M76" s="302"/>
      <c r="N76" s="86">
        <v>12</v>
      </c>
      <c r="O76" s="307"/>
      <c r="P76" s="168"/>
      <c r="Q76" s="70"/>
      <c r="R76" s="86">
        <v>25</v>
      </c>
      <c r="S76" s="300" t="str">
        <f>Лист2!L27</f>
        <v>32 (2,0)/ДН 42 (2,0)</v>
      </c>
      <c r="T76" s="301"/>
      <c r="U76" s="298">
        <f>SUMPRODUCT(Лист2!M27)</f>
        <v>139.30000000000001</v>
      </c>
      <c r="V76" s="299"/>
      <c r="W76" s="150">
        <v>6</v>
      </c>
      <c r="X76" s="307"/>
    </row>
    <row r="77" spans="1:24" ht="6.9" customHeight="1" x14ac:dyDescent="0.3">
      <c r="A77" s="86">
        <f>Лист2!A79</f>
        <v>77</v>
      </c>
      <c r="B77" s="86" t="str">
        <f>Лист2!B79</f>
        <v>80х40х3,0</v>
      </c>
      <c r="C77" s="302">
        <f>Лист2!C79</f>
        <v>357</v>
      </c>
      <c r="D77" s="302"/>
      <c r="E77" s="86">
        <v>6</v>
      </c>
      <c r="F77" s="307"/>
      <c r="G77" s="70"/>
      <c r="H77" s="70"/>
      <c r="I77" s="70"/>
      <c r="J77" s="86">
        <v>77</v>
      </c>
      <c r="K77" s="86" t="str">
        <f>Лист2!G79</f>
        <v>80х80х3,0</v>
      </c>
      <c r="L77" s="302">
        <f>Лист2!H79</f>
        <v>484.84</v>
      </c>
      <c r="M77" s="302"/>
      <c r="N77" s="86">
        <v>12</v>
      </c>
      <c r="O77" s="307"/>
      <c r="P77" s="168"/>
      <c r="Q77" s="70"/>
      <c r="R77" s="146">
        <v>26</v>
      </c>
      <c r="S77" s="300" t="str">
        <f>Лист2!L28</f>
        <v>32 (2,2)/ДН 42 (2,2)</v>
      </c>
      <c r="T77" s="301"/>
      <c r="U77" s="298">
        <f>SUMPRODUCT(Лист2!M28)</f>
        <v>151.20000000000002</v>
      </c>
      <c r="V77" s="299"/>
      <c r="W77" s="150">
        <v>6</v>
      </c>
      <c r="X77" s="307"/>
    </row>
    <row r="78" spans="1:24" ht="6.9" customHeight="1" x14ac:dyDescent="0.3">
      <c r="A78" s="86">
        <f>Лист2!A80</f>
        <v>78</v>
      </c>
      <c r="B78" s="86" t="str">
        <f>Лист2!B80</f>
        <v>80х40х4,0</v>
      </c>
      <c r="C78" s="302">
        <f>Лист2!C80</f>
        <v>512</v>
      </c>
      <c r="D78" s="302"/>
      <c r="E78" s="86">
        <v>6</v>
      </c>
      <c r="F78" s="307"/>
      <c r="G78" s="70"/>
      <c r="H78" s="70"/>
      <c r="I78" s="70"/>
      <c r="J78" s="86">
        <v>78</v>
      </c>
      <c r="K78" s="86" t="str">
        <f>Лист2!G80</f>
        <v>80х80х3,5</v>
      </c>
      <c r="L78" s="302">
        <f>Лист2!H80</f>
        <v>659</v>
      </c>
      <c r="M78" s="302"/>
      <c r="N78" s="86">
        <v>12</v>
      </c>
      <c r="O78" s="307"/>
      <c r="P78" s="168"/>
      <c r="Q78" s="70"/>
      <c r="R78" s="86">
        <v>27</v>
      </c>
      <c r="S78" s="300" t="str">
        <f>Лист2!L29</f>
        <v>32 (2,5)/ДН 42 (2,5)</v>
      </c>
      <c r="T78" s="301"/>
      <c r="U78" s="298">
        <f>SUMPRODUCT(Лист2!M29)</f>
        <v>169.05</v>
      </c>
      <c r="V78" s="299"/>
      <c r="W78" s="150">
        <v>6</v>
      </c>
      <c r="X78" s="307"/>
    </row>
    <row r="79" spans="1:24" ht="6.9" customHeight="1" x14ac:dyDescent="0.3">
      <c r="A79" s="86">
        <f>Лист2!A81</f>
        <v>79</v>
      </c>
      <c r="B79" s="86" t="s">
        <v>514</v>
      </c>
      <c r="C79" s="302">
        <f>Лист2!C81</f>
        <v>242.89600000000002</v>
      </c>
      <c r="D79" s="302"/>
      <c r="E79" s="86">
        <v>6</v>
      </c>
      <c r="F79" s="307"/>
      <c r="G79" s="70"/>
      <c r="H79" s="70"/>
      <c r="I79" s="70"/>
      <c r="J79" s="86">
        <v>79</v>
      </c>
      <c r="K79" s="86" t="str">
        <f>Лист2!G81</f>
        <v>80х80х4,0</v>
      </c>
      <c r="L79" s="302">
        <f>Лист2!H81</f>
        <v>842</v>
      </c>
      <c r="M79" s="302"/>
      <c r="N79" s="86">
        <v>12</v>
      </c>
      <c r="O79" s="307"/>
      <c r="P79" s="168">
        <f>Коеф!J79</f>
        <v>626.89199999999994</v>
      </c>
      <c r="Q79" s="70"/>
      <c r="R79" s="146">
        <v>28</v>
      </c>
      <c r="S79" s="300" t="str">
        <f>Лист2!L30</f>
        <v>32 (2,8)/ДН 42 (2,8)</v>
      </c>
      <c r="T79" s="301"/>
      <c r="U79" s="298">
        <f>SUMPRODUCT(Лист2!M30)</f>
        <v>185.64</v>
      </c>
      <c r="V79" s="299"/>
      <c r="W79" s="150">
        <v>6</v>
      </c>
      <c r="X79" s="307"/>
    </row>
    <row r="80" spans="1:24" ht="6.9" customHeight="1" x14ac:dyDescent="0.3">
      <c r="A80" s="86">
        <f>Лист2!A82</f>
        <v>80</v>
      </c>
      <c r="B80" s="86" t="str">
        <f>Лист2!B82</f>
        <v>80х60х1,8</v>
      </c>
      <c r="C80" s="302">
        <f>Лист2!C82</f>
        <v>278.13</v>
      </c>
      <c r="D80" s="302"/>
      <c r="E80" s="86">
        <v>6</v>
      </c>
      <c r="F80" s="307"/>
      <c r="G80" s="70"/>
      <c r="H80" s="70"/>
      <c r="I80" s="70"/>
      <c r="J80" s="86">
        <v>80</v>
      </c>
      <c r="K80" s="86" t="str">
        <f>Лист2!G82</f>
        <v>80х80х5,0</v>
      </c>
      <c r="L80" s="302">
        <f>Лист2!H82</f>
        <v>1045</v>
      </c>
      <c r="M80" s="302"/>
      <c r="N80" s="86">
        <v>12</v>
      </c>
      <c r="O80" s="308"/>
      <c r="P80" s="168">
        <f>Коеф!J80</f>
        <v>820.80000000000007</v>
      </c>
      <c r="Q80" s="70"/>
      <c r="R80" s="86">
        <v>29</v>
      </c>
      <c r="S80" s="300" t="str">
        <f>Лист2!L31</f>
        <v>32 (3,0)/ДН 42 (3,0)</v>
      </c>
      <c r="T80" s="301"/>
      <c r="U80" s="298">
        <f>SUMPRODUCT(Лист2!M31)</f>
        <v>198.49199999999999</v>
      </c>
      <c r="V80" s="299"/>
      <c r="W80" s="150">
        <v>6</v>
      </c>
      <c r="X80" s="307"/>
    </row>
    <row r="81" spans="1:26" ht="6.9" customHeight="1" x14ac:dyDescent="0.3">
      <c r="A81" s="86">
        <f>Лист2!A83</f>
        <v>81</v>
      </c>
      <c r="B81" s="86" t="str">
        <f>Лист2!B83</f>
        <v>80х60х2,0</v>
      </c>
      <c r="C81" s="302">
        <f>Лист2!C83</f>
        <v>295.39999999999998</v>
      </c>
      <c r="D81" s="302"/>
      <c r="E81" s="86">
        <v>6</v>
      </c>
      <c r="F81" s="307"/>
      <c r="G81" s="70"/>
      <c r="H81" s="70"/>
      <c r="I81" s="70"/>
      <c r="J81" s="86">
        <v>81</v>
      </c>
      <c r="K81" s="86" t="str">
        <f>Лист2!G83</f>
        <v>100х100х1,5</v>
      </c>
      <c r="L81" s="302">
        <f>Лист2!H83</f>
        <v>350.36</v>
      </c>
      <c r="M81" s="302"/>
      <c r="N81" s="86">
        <v>12</v>
      </c>
      <c r="O81" s="306" t="s">
        <v>375</v>
      </c>
      <c r="P81" s="168"/>
      <c r="Q81" s="70"/>
      <c r="R81" s="86">
        <v>30</v>
      </c>
      <c r="S81" s="300" t="str">
        <f>Лист2!L32</f>
        <v>40 (1,2)/ДН 48 (1,2)</v>
      </c>
      <c r="T81" s="301"/>
      <c r="U81" s="298">
        <f>SUMPRODUCT(Лист2!M32)</f>
        <v>120</v>
      </c>
      <c r="V81" s="299"/>
      <c r="W81" s="150">
        <v>6</v>
      </c>
      <c r="X81" s="307"/>
    </row>
    <row r="82" spans="1:26" ht="6.9" customHeight="1" x14ac:dyDescent="0.3">
      <c r="A82" s="86">
        <f>Лист2!A84</f>
        <v>82</v>
      </c>
      <c r="B82" s="86" t="str">
        <f>Лист2!B84</f>
        <v>80х60х2,5</v>
      </c>
      <c r="C82" s="302">
        <f>Лист2!C84</f>
        <v>359.76600000000002</v>
      </c>
      <c r="D82" s="302"/>
      <c r="E82" s="86">
        <v>6</v>
      </c>
      <c r="F82" s="307"/>
      <c r="G82" s="70"/>
      <c r="H82" s="70"/>
      <c r="I82" s="70"/>
      <c r="J82" s="86">
        <v>82</v>
      </c>
      <c r="K82" s="86" t="str">
        <f>Лист2!G84</f>
        <v>100х100х1,6</v>
      </c>
      <c r="L82" s="302">
        <f>Лист2!H84</f>
        <v>373.16</v>
      </c>
      <c r="M82" s="302"/>
      <c r="N82" s="86">
        <v>12</v>
      </c>
      <c r="O82" s="307"/>
      <c r="P82" s="168"/>
      <c r="Q82" s="70"/>
      <c r="R82" s="146">
        <v>31</v>
      </c>
      <c r="S82" s="300" t="str">
        <f>Лист2!L33</f>
        <v>40 (1,5)/ДН 48 (1,5)</v>
      </c>
      <c r="T82" s="301"/>
      <c r="U82" s="298">
        <f>SUMPRODUCT(Лист2!M33)</f>
        <v>130.72</v>
      </c>
      <c r="V82" s="299"/>
      <c r="W82" s="150">
        <v>6</v>
      </c>
      <c r="X82" s="307"/>
    </row>
    <row r="83" spans="1:26" ht="6.9" customHeight="1" x14ac:dyDescent="0.3">
      <c r="A83" s="86">
        <f>Лист2!A85</f>
        <v>83</v>
      </c>
      <c r="B83" s="86" t="str">
        <f>Лист2!B85</f>
        <v>80х60х3,0</v>
      </c>
      <c r="C83" s="302">
        <f>Лист2!C85</f>
        <v>420.92</v>
      </c>
      <c r="D83" s="302"/>
      <c r="E83" s="86">
        <v>6</v>
      </c>
      <c r="F83" s="307"/>
      <c r="G83" s="70"/>
      <c r="H83" s="70"/>
      <c r="I83" s="70"/>
      <c r="J83" s="86">
        <v>83</v>
      </c>
      <c r="K83" s="86" t="str">
        <f>Лист2!G85</f>
        <v>100х100х1,8</v>
      </c>
      <c r="L83" s="302">
        <f>Лист2!H85</f>
        <v>385.7</v>
      </c>
      <c r="M83" s="302"/>
      <c r="N83" s="86">
        <v>12</v>
      </c>
      <c r="O83" s="307"/>
      <c r="P83" s="168"/>
      <c r="Q83" s="70"/>
      <c r="R83" s="86">
        <v>32</v>
      </c>
      <c r="S83" s="300" t="str">
        <f>Лист2!L34</f>
        <v>40 (1,7)/ДН 48 (1,7)</v>
      </c>
      <c r="T83" s="301"/>
      <c r="U83" s="298">
        <f>SUMPRODUCT(Лист2!M34)</f>
        <v>141.62</v>
      </c>
      <c r="V83" s="299"/>
      <c r="W83" s="150">
        <v>6</v>
      </c>
      <c r="X83" s="307"/>
    </row>
    <row r="84" spans="1:26" ht="6.9" customHeight="1" x14ac:dyDescent="0.3">
      <c r="A84" s="86">
        <f>Лист2!A86</f>
        <v>84</v>
      </c>
      <c r="B84" s="86" t="str">
        <f>Лист2!B86</f>
        <v>80х60х4,0</v>
      </c>
      <c r="C84" s="302">
        <f>Лист2!C86</f>
        <v>646</v>
      </c>
      <c r="D84" s="302"/>
      <c r="E84" s="86">
        <v>6</v>
      </c>
      <c r="F84" s="307"/>
      <c r="G84" s="70"/>
      <c r="H84" s="70"/>
      <c r="I84" s="70"/>
      <c r="J84" s="86">
        <v>84</v>
      </c>
      <c r="K84" s="86" t="str">
        <f>Лист2!G86</f>
        <v>100х100х2,0</v>
      </c>
      <c r="L84" s="302">
        <f>Лист2!H86</f>
        <v>427</v>
      </c>
      <c r="M84" s="302"/>
      <c r="N84" s="86">
        <v>12</v>
      </c>
      <c r="O84" s="307"/>
      <c r="P84" s="168"/>
      <c r="Q84" s="70"/>
      <c r="R84" s="146">
        <v>33</v>
      </c>
      <c r="S84" s="300" t="str">
        <f>Лист2!L35</f>
        <v>40 (1,8)/ДН 48 (1,8)</v>
      </c>
      <c r="T84" s="301"/>
      <c r="U84" s="298">
        <f>SUMPRODUCT(Лист2!M35)</f>
        <v>160</v>
      </c>
      <c r="V84" s="299"/>
      <c r="W84" s="150">
        <v>6</v>
      </c>
      <c r="X84" s="307"/>
    </row>
    <row r="85" spans="1:26" ht="6.9" customHeight="1" x14ac:dyDescent="0.3">
      <c r="A85" s="86">
        <f>Лист2!A87</f>
        <v>85</v>
      </c>
      <c r="B85" s="86" t="str">
        <f>Лист2!B87</f>
        <v>80х60х5,0</v>
      </c>
      <c r="C85" s="302">
        <f>Лист2!C87</f>
        <v>710</v>
      </c>
      <c r="D85" s="302"/>
      <c r="E85" s="86">
        <v>12</v>
      </c>
      <c r="F85" s="307"/>
      <c r="G85" s="70"/>
      <c r="H85" s="70"/>
      <c r="I85" s="70"/>
      <c r="J85" s="86">
        <v>85</v>
      </c>
      <c r="K85" s="86" t="str">
        <f>Лист2!G87</f>
        <v>100х100х2,5</v>
      </c>
      <c r="L85" s="302">
        <f>Лист2!H87</f>
        <v>522.33000000000004</v>
      </c>
      <c r="M85" s="302"/>
      <c r="N85" s="86">
        <v>12</v>
      </c>
      <c r="O85" s="307"/>
      <c r="P85" s="168"/>
      <c r="Q85" s="70"/>
      <c r="R85" s="86">
        <v>34</v>
      </c>
      <c r="S85" s="300" t="str">
        <f>Лист2!L36</f>
        <v>40 (2,0)/ДН 48 (2,0)</v>
      </c>
      <c r="T85" s="301"/>
      <c r="U85" s="298">
        <f>SUMPRODUCT(Лист2!M36)</f>
        <v>170</v>
      </c>
      <c r="V85" s="299"/>
      <c r="W85" s="150">
        <v>6</v>
      </c>
      <c r="X85" s="307"/>
    </row>
    <row r="86" spans="1:26" ht="6.9" customHeight="1" x14ac:dyDescent="0.3">
      <c r="A86" s="86">
        <f>Лист2!A88</f>
        <v>86</v>
      </c>
      <c r="B86" s="86" t="str">
        <f>Лист2!B88</f>
        <v>100х50х1,5</v>
      </c>
      <c r="C86" s="302">
        <f>Лист2!C88</f>
        <v>269.19200000000001</v>
      </c>
      <c r="D86" s="302"/>
      <c r="E86" s="86">
        <v>6</v>
      </c>
      <c r="F86" s="307"/>
      <c r="G86" s="70"/>
      <c r="H86" s="70"/>
      <c r="I86" s="70"/>
      <c r="J86" s="86">
        <v>86</v>
      </c>
      <c r="K86" s="157" t="str">
        <f>Лист2!G88</f>
        <v>100х100х3,0</v>
      </c>
      <c r="L86" s="302">
        <f>Лист2!H88</f>
        <v>618.79999999999995</v>
      </c>
      <c r="M86" s="302"/>
      <c r="N86" s="86">
        <v>12</v>
      </c>
      <c r="O86" s="307"/>
      <c r="P86" s="168"/>
      <c r="Q86" s="70"/>
      <c r="R86" s="146">
        <v>35</v>
      </c>
      <c r="S86" s="300" t="str">
        <f>Лист2!L37</f>
        <v>40 (2,5)/ДН 48 (2,5)</v>
      </c>
      <c r="T86" s="301"/>
      <c r="U86" s="298">
        <f>SUMPRODUCT(Лист2!M37)</f>
        <v>193.821</v>
      </c>
      <c r="V86" s="299"/>
      <c r="W86" s="150">
        <v>6</v>
      </c>
      <c r="X86" s="307"/>
      <c r="Z86" s="70"/>
    </row>
    <row r="87" spans="1:26" ht="6.9" customHeight="1" x14ac:dyDescent="0.3">
      <c r="A87" s="86">
        <f>Лист2!A89</f>
        <v>87</v>
      </c>
      <c r="B87" s="86" t="str">
        <f>Лист2!B89</f>
        <v>100х50х1,8</v>
      </c>
      <c r="C87" s="302">
        <f>Лист2!C89</f>
        <v>298.57</v>
      </c>
      <c r="D87" s="302"/>
      <c r="E87" s="86">
        <v>6</v>
      </c>
      <c r="F87" s="307"/>
      <c r="G87" s="70"/>
      <c r="H87" s="70"/>
      <c r="I87" s="70"/>
      <c r="J87" s="86">
        <v>87</v>
      </c>
      <c r="K87" s="157" t="str">
        <f>Лист2!G89</f>
        <v>100х100х3,5</v>
      </c>
      <c r="L87" s="302">
        <f>Лист2!H89</f>
        <v>835</v>
      </c>
      <c r="M87" s="302"/>
      <c r="N87" s="86">
        <v>12</v>
      </c>
      <c r="O87" s="307"/>
      <c r="P87" s="168"/>
      <c r="Q87" s="70"/>
      <c r="R87" s="86">
        <v>36</v>
      </c>
      <c r="S87" s="300" t="str">
        <f>Лист2!L38</f>
        <v>40 (2,8)/ДН 48 (2,8)</v>
      </c>
      <c r="T87" s="301"/>
      <c r="U87" s="298">
        <v>212</v>
      </c>
      <c r="V87" s="299"/>
      <c r="W87" s="86">
        <v>6</v>
      </c>
      <c r="X87" s="307"/>
      <c r="Z87" s="70"/>
    </row>
    <row r="88" spans="1:26" ht="6.9" customHeight="1" x14ac:dyDescent="0.3">
      <c r="A88" s="86">
        <f>Лист2!A90</f>
        <v>88</v>
      </c>
      <c r="B88" s="157" t="str">
        <f>Лист2!B90</f>
        <v>100х50х2,0</v>
      </c>
      <c r="C88" s="302">
        <f>Лист2!C90</f>
        <v>317.10000000000002</v>
      </c>
      <c r="D88" s="302"/>
      <c r="E88" s="86">
        <v>6</v>
      </c>
      <c r="F88" s="307"/>
      <c r="G88" s="70"/>
      <c r="H88" s="70"/>
      <c r="I88" s="70"/>
      <c r="J88" s="86">
        <v>88</v>
      </c>
      <c r="K88" s="86" t="str">
        <f>Лист2!G90</f>
        <v>100х100х4,0</v>
      </c>
      <c r="L88" s="302">
        <f>Лист2!H90</f>
        <v>880</v>
      </c>
      <c r="M88" s="302"/>
      <c r="N88" s="86">
        <v>12</v>
      </c>
      <c r="O88" s="307"/>
      <c r="P88" s="168"/>
      <c r="Q88" s="70"/>
      <c r="R88" s="86">
        <v>37</v>
      </c>
      <c r="S88" s="300" t="str">
        <f>Лист2!L39</f>
        <v>40 (3,0)/ДН 48 (3,0)</v>
      </c>
      <c r="T88" s="301"/>
      <c r="U88" s="298">
        <f>SUMPRODUCT(Лист2!M39)</f>
        <v>227.32400000000001</v>
      </c>
      <c r="V88" s="299"/>
      <c r="W88" s="150">
        <v>6</v>
      </c>
      <c r="X88" s="307"/>
      <c r="Z88" s="70"/>
    </row>
    <row r="89" spans="1:26" ht="6.9" customHeight="1" x14ac:dyDescent="0.3">
      <c r="A89" s="86">
        <f>Лист2!A91</f>
        <v>89</v>
      </c>
      <c r="B89" s="86" t="str">
        <f>Лист2!B91</f>
        <v>100х50х2,5</v>
      </c>
      <c r="C89" s="302">
        <f>Лист2!C91</f>
        <v>387.09000000000003</v>
      </c>
      <c r="D89" s="302"/>
      <c r="E89" s="151" t="s">
        <v>258</v>
      </c>
      <c r="F89" s="307"/>
      <c r="G89" s="70"/>
      <c r="H89" s="70"/>
      <c r="I89" s="70"/>
      <c r="J89" s="86">
        <v>89</v>
      </c>
      <c r="K89" s="86" t="str">
        <f>Лист2!G91</f>
        <v>100х100х5,0</v>
      </c>
      <c r="L89" s="302">
        <f>Лист2!H91</f>
        <v>1160</v>
      </c>
      <c r="M89" s="302"/>
      <c r="N89" s="86">
        <v>12</v>
      </c>
      <c r="O89" s="308"/>
      <c r="P89" s="168"/>
      <c r="Q89" s="70"/>
      <c r="R89" s="146">
        <v>38</v>
      </c>
      <c r="S89" s="300" t="str">
        <f>Лист2!L40</f>
        <v>40 (3,5)/ДН 48 (3,5)</v>
      </c>
      <c r="T89" s="301"/>
      <c r="U89" s="298">
        <f>SUMPRODUCT(Лист2!M40)</f>
        <v>307</v>
      </c>
      <c r="V89" s="299"/>
      <c r="W89" s="86">
        <v>6</v>
      </c>
      <c r="X89" s="307"/>
      <c r="Z89" s="70"/>
    </row>
    <row r="90" spans="1:26" ht="6.9" customHeight="1" x14ac:dyDescent="0.3">
      <c r="A90" s="86">
        <f>Лист2!A92</f>
        <v>90</v>
      </c>
      <c r="B90" s="157" t="str">
        <f>Лист2!B92</f>
        <v>100х50х3,0</v>
      </c>
      <c r="C90" s="302">
        <f>Лист2!C92</f>
        <v>452.88</v>
      </c>
      <c r="D90" s="302"/>
      <c r="E90" s="151" t="s">
        <v>258</v>
      </c>
      <c r="F90" s="307"/>
      <c r="G90" s="70"/>
      <c r="H90" s="70"/>
      <c r="I90" s="70"/>
      <c r="J90" s="86">
        <v>90</v>
      </c>
      <c r="K90" s="86" t="str">
        <f>Лист2!G92</f>
        <v>120х120х2,5</v>
      </c>
      <c r="L90" s="302">
        <f>Лист2!H92</f>
        <v>780</v>
      </c>
      <c r="M90" s="302"/>
      <c r="N90" s="86">
        <v>12</v>
      </c>
      <c r="O90" s="306" t="s">
        <v>376</v>
      </c>
      <c r="P90" s="168">
        <f>Коеф!J90</f>
        <v>630.66000000000008</v>
      </c>
      <c r="Q90" s="70"/>
      <c r="R90" s="86">
        <v>39</v>
      </c>
      <c r="S90" s="300" t="str">
        <f>Лист2!L41</f>
        <v>40 (4,0)/ДН 48 (4,0)</v>
      </c>
      <c r="T90" s="301"/>
      <c r="U90" s="298">
        <f>SUMPRODUCT(Лист2!M41)</f>
        <v>332</v>
      </c>
      <c r="V90" s="299"/>
      <c r="W90" s="86">
        <v>6</v>
      </c>
      <c r="X90" s="307"/>
      <c r="Z90" s="70"/>
    </row>
    <row r="91" spans="1:26" ht="6.9" customHeight="1" x14ac:dyDescent="0.3">
      <c r="A91" s="86">
        <f>Лист2!A93</f>
        <v>91</v>
      </c>
      <c r="B91" s="86" t="str">
        <f>Лист2!B93</f>
        <v>100х50х4,0</v>
      </c>
      <c r="C91" s="302">
        <f>Лист2!C93</f>
        <v>730</v>
      </c>
      <c r="D91" s="302"/>
      <c r="E91" s="151" t="s">
        <v>258</v>
      </c>
      <c r="F91" s="307"/>
      <c r="G91" s="70"/>
      <c r="H91" s="70"/>
      <c r="I91" s="70"/>
      <c r="J91" s="86">
        <v>91</v>
      </c>
      <c r="K91" s="86" t="str">
        <f>Лист2!G93</f>
        <v>120х120х3,0</v>
      </c>
      <c r="L91" s="302">
        <f>Лист2!H93</f>
        <v>920</v>
      </c>
      <c r="M91" s="302"/>
      <c r="N91" s="86">
        <v>12</v>
      </c>
      <c r="O91" s="307"/>
      <c r="P91" s="168">
        <f>Коеф!J91</f>
        <v>741.2</v>
      </c>
      <c r="Q91" s="70"/>
      <c r="R91" s="146">
        <v>40</v>
      </c>
      <c r="S91" s="300" t="str">
        <f>Лист2!L42</f>
        <v>57 (1,5)</v>
      </c>
      <c r="T91" s="301"/>
      <c r="U91" s="298">
        <f>SUMPRODUCT(Лист2!M42)</f>
        <v>155.79999999999998</v>
      </c>
      <c r="V91" s="299"/>
      <c r="W91" s="86">
        <v>6</v>
      </c>
      <c r="X91" s="307"/>
      <c r="Z91" s="70"/>
    </row>
    <row r="92" spans="1:26" ht="6.9" customHeight="1" x14ac:dyDescent="0.3">
      <c r="A92" s="86">
        <f>Лист2!A94</f>
        <v>92</v>
      </c>
      <c r="B92" s="86" t="str">
        <f>Лист2!B94</f>
        <v>100х50х5,0</v>
      </c>
      <c r="C92" s="302">
        <f>Лист2!C94</f>
        <v>770</v>
      </c>
      <c r="D92" s="302"/>
      <c r="E92" s="151" t="s">
        <v>699</v>
      </c>
      <c r="F92" s="308"/>
      <c r="G92" s="70"/>
      <c r="H92" s="70"/>
      <c r="I92" s="70"/>
      <c r="J92" s="86">
        <v>92</v>
      </c>
      <c r="K92" s="86" t="str">
        <f>Лист2!G94</f>
        <v>120х120х4,0</v>
      </c>
      <c r="L92" s="302">
        <f>Лист2!H94</f>
        <v>1320</v>
      </c>
      <c r="M92" s="302"/>
      <c r="N92" s="86">
        <v>12</v>
      </c>
      <c r="O92" s="307"/>
      <c r="P92" s="168">
        <f>Коеф!J92</f>
        <v>969</v>
      </c>
      <c r="Q92" s="70"/>
      <c r="R92" s="86">
        <v>41</v>
      </c>
      <c r="S92" s="300" t="str">
        <f>Лист2!L43</f>
        <v>57 (1,8)</v>
      </c>
      <c r="T92" s="301"/>
      <c r="U92" s="298">
        <f>SUMPRODUCT(Лист2!M43)</f>
        <v>178.85000000000002</v>
      </c>
      <c r="V92" s="299"/>
      <c r="W92" s="86">
        <v>6</v>
      </c>
      <c r="X92" s="307"/>
      <c r="Z92" s="70"/>
    </row>
    <row r="93" spans="1:26" ht="6.9" customHeight="1" x14ac:dyDescent="0.3">
      <c r="A93" s="86">
        <f>Лист2!A95</f>
        <v>93</v>
      </c>
      <c r="B93" s="86" t="str">
        <f>Лист2!B95</f>
        <v>120х60х2,0</v>
      </c>
      <c r="C93" s="302">
        <f>Лист2!C95</f>
        <v>394</v>
      </c>
      <c r="D93" s="302"/>
      <c r="E93" s="86">
        <v>12</v>
      </c>
      <c r="F93" s="306" t="s">
        <v>375</v>
      </c>
      <c r="G93" s="70"/>
      <c r="H93" s="70"/>
      <c r="I93" s="70"/>
      <c r="J93" s="86">
        <v>93</v>
      </c>
      <c r="K93" s="86" t="str">
        <f>Лист2!G95</f>
        <v>120х120х5,0</v>
      </c>
      <c r="L93" s="302">
        <f>Лист2!H95</f>
        <v>1930</v>
      </c>
      <c r="M93" s="302"/>
      <c r="N93" s="86">
        <v>12</v>
      </c>
      <c r="O93" s="307"/>
      <c r="P93" s="168">
        <f>Коеф!J93</f>
        <v>1275.8399999999999</v>
      </c>
      <c r="Q93" s="70"/>
      <c r="R93" s="146">
        <v>42</v>
      </c>
      <c r="S93" s="300" t="str">
        <f>Лист2!L44</f>
        <v>57 (2,0)</v>
      </c>
      <c r="T93" s="301"/>
      <c r="U93" s="298">
        <f>SUMPRODUCT(Лист2!M44)</f>
        <v>189.91</v>
      </c>
      <c r="V93" s="299"/>
      <c r="W93" s="86">
        <v>6</v>
      </c>
      <c r="X93" s="307"/>
      <c r="Z93" s="70"/>
    </row>
    <row r="94" spans="1:26" ht="6.9" customHeight="1" x14ac:dyDescent="0.3">
      <c r="A94" s="86">
        <f>Лист2!A96</f>
        <v>94</v>
      </c>
      <c r="B94" s="86" t="str">
        <f>Лист2!B96</f>
        <v>120х60х2,5</v>
      </c>
      <c r="C94" s="302">
        <f>Лист2!C96</f>
        <v>481</v>
      </c>
      <c r="D94" s="302"/>
      <c r="E94" s="86">
        <v>12</v>
      </c>
      <c r="F94" s="307"/>
      <c r="G94" s="70"/>
      <c r="H94" s="70"/>
      <c r="I94" s="70"/>
      <c r="J94" s="86">
        <v>94</v>
      </c>
      <c r="K94" s="86" t="str">
        <f>Лист2!G96</f>
        <v>140х140х4,0</v>
      </c>
      <c r="L94" s="302">
        <f>Лист2!H96</f>
        <v>1950</v>
      </c>
      <c r="M94" s="302"/>
      <c r="N94" s="86">
        <v>12</v>
      </c>
      <c r="O94" s="307"/>
      <c r="P94" s="168"/>
      <c r="Q94" s="70"/>
      <c r="R94" s="86">
        <v>43</v>
      </c>
      <c r="S94" s="300" t="str">
        <f>Лист2!L45</f>
        <v>57 (2,5)</v>
      </c>
      <c r="T94" s="301"/>
      <c r="U94" s="298">
        <f>SUMPRODUCT(Лист2!M45)</f>
        <v>231.84</v>
      </c>
      <c r="V94" s="299"/>
      <c r="W94" s="86">
        <v>6</v>
      </c>
      <c r="X94" s="307"/>
      <c r="Z94" s="70"/>
    </row>
    <row r="95" spans="1:26" ht="6.9" customHeight="1" x14ac:dyDescent="0.3">
      <c r="A95" s="86">
        <f>Лист2!A97</f>
        <v>95</v>
      </c>
      <c r="B95" s="86" t="str">
        <f>Лист2!B97</f>
        <v>120х60х3,0</v>
      </c>
      <c r="C95" s="302">
        <f>Лист2!C97</f>
        <v>548.76</v>
      </c>
      <c r="D95" s="302"/>
      <c r="E95" s="86">
        <v>12</v>
      </c>
      <c r="F95" s="307"/>
      <c r="G95" s="70"/>
      <c r="H95" s="70"/>
      <c r="I95" s="70"/>
      <c r="J95" s="86">
        <v>95</v>
      </c>
      <c r="K95" s="86" t="str">
        <f>Лист2!G97</f>
        <v>140х140х5,0</v>
      </c>
      <c r="L95" s="302">
        <f>Лист2!H97</f>
        <v>2350</v>
      </c>
      <c r="M95" s="302"/>
      <c r="N95" s="86">
        <v>12</v>
      </c>
      <c r="O95" s="307"/>
      <c r="P95" s="70"/>
      <c r="Q95" s="70"/>
      <c r="R95" s="86">
        <v>44</v>
      </c>
      <c r="S95" s="300" t="str">
        <f>Лист2!L46</f>
        <v>57 (3,0)</v>
      </c>
      <c r="T95" s="301"/>
      <c r="U95" s="298">
        <f>SUMPRODUCT(Лист2!M46)</f>
        <v>272</v>
      </c>
      <c r="V95" s="299"/>
      <c r="W95" s="86">
        <v>6</v>
      </c>
      <c r="X95" s="307"/>
      <c r="Z95" s="70"/>
    </row>
    <row r="96" spans="1:26" ht="6.9" customHeight="1" x14ac:dyDescent="0.3">
      <c r="A96" s="86">
        <f>Лист2!A98</f>
        <v>96</v>
      </c>
      <c r="B96" s="86" t="str">
        <f>Лист2!B98</f>
        <v>120х60х4,0</v>
      </c>
      <c r="C96" s="302">
        <f>Лист2!C98</f>
        <v>850</v>
      </c>
      <c r="D96" s="302"/>
      <c r="E96" s="86">
        <v>12</v>
      </c>
      <c r="F96" s="307"/>
      <c r="G96" s="70"/>
      <c r="H96" s="70"/>
      <c r="I96" s="70"/>
      <c r="J96" s="86">
        <v>96</v>
      </c>
      <c r="K96" s="86" t="str">
        <f>Лист2!G98</f>
        <v>150х150х5,0</v>
      </c>
      <c r="L96" s="302">
        <f>Лист2!H98</f>
        <v>2700</v>
      </c>
      <c r="M96" s="302"/>
      <c r="N96" s="86">
        <v>12</v>
      </c>
      <c r="O96" s="307"/>
      <c r="P96" s="70"/>
      <c r="Q96" s="70"/>
      <c r="R96" s="146">
        <v>45</v>
      </c>
      <c r="S96" s="300" t="str">
        <f>Лист2!L47</f>
        <v>57 (3,5)</v>
      </c>
      <c r="T96" s="301"/>
      <c r="U96" s="298">
        <f>SUMPRODUCT(Лист2!M47)</f>
        <v>370</v>
      </c>
      <c r="V96" s="299"/>
      <c r="W96" s="86">
        <v>6</v>
      </c>
      <c r="X96" s="307"/>
      <c r="Z96" s="70"/>
    </row>
    <row r="97" spans="1:26" ht="6.9" customHeight="1" x14ac:dyDescent="0.3">
      <c r="A97" s="86">
        <f>Лист2!A99</f>
        <v>97</v>
      </c>
      <c r="B97" s="86" t="str">
        <f>Лист2!B99</f>
        <v>120х80х2,5</v>
      </c>
      <c r="C97" s="302">
        <f>Лист2!C99</f>
        <v>537</v>
      </c>
      <c r="D97" s="302"/>
      <c r="E97" s="86">
        <v>12</v>
      </c>
      <c r="F97" s="307"/>
      <c r="G97" s="70"/>
      <c r="H97" s="70"/>
      <c r="I97" s="70"/>
      <c r="J97" s="86">
        <v>97</v>
      </c>
      <c r="K97" s="86" t="str">
        <f>Лист2!G99</f>
        <v>160х160х4,0</v>
      </c>
      <c r="L97" s="302">
        <f>Лист2!H99</f>
        <v>2250</v>
      </c>
      <c r="M97" s="302"/>
      <c r="N97" s="86">
        <v>12</v>
      </c>
      <c r="O97" s="307"/>
      <c r="P97" s="70"/>
      <c r="Q97" s="70"/>
      <c r="R97" s="86">
        <v>46</v>
      </c>
      <c r="S97" s="300" t="str">
        <f>Лист2!L48</f>
        <v>50 (2,0)/ДН 60 (2,0)</v>
      </c>
      <c r="T97" s="301"/>
      <c r="U97" s="298">
        <f>SUMPRODUCT(Лист2!M48)</f>
        <v>215</v>
      </c>
      <c r="V97" s="299"/>
      <c r="W97" s="86">
        <v>6</v>
      </c>
      <c r="X97" s="307"/>
      <c r="Z97" s="70"/>
    </row>
    <row r="98" spans="1:26" ht="6.9" customHeight="1" x14ac:dyDescent="0.3">
      <c r="A98" s="86">
        <f>Лист2!A100</f>
        <v>98</v>
      </c>
      <c r="B98" s="86" t="str">
        <f>Лист2!B100</f>
        <v>120х80х3,0</v>
      </c>
      <c r="C98" s="302">
        <f>Лист2!C100</f>
        <v>722</v>
      </c>
      <c r="D98" s="302"/>
      <c r="E98" s="86">
        <v>12</v>
      </c>
      <c r="F98" s="307"/>
      <c r="G98" s="70"/>
      <c r="H98" s="70"/>
      <c r="I98" s="70"/>
      <c r="J98" s="86">
        <v>98</v>
      </c>
      <c r="K98" s="86" t="str">
        <f>Лист2!G100</f>
        <v>160х160х5,0</v>
      </c>
      <c r="L98" s="302">
        <f>Лист2!H100</f>
        <v>2760</v>
      </c>
      <c r="M98" s="302"/>
      <c r="N98" s="86">
        <v>12</v>
      </c>
      <c r="O98" s="307"/>
      <c r="P98" s="70"/>
      <c r="Q98" s="70"/>
      <c r="R98" s="146">
        <v>47</v>
      </c>
      <c r="S98" s="300" t="str">
        <f>Лист2!L49</f>
        <v>50 (2,5)/ДН 60 (2,5)</v>
      </c>
      <c r="T98" s="301"/>
      <c r="U98" s="298">
        <f>SUMPRODUCT(Лист2!M49)</f>
        <v>244.95</v>
      </c>
      <c r="V98" s="299"/>
      <c r="W98" s="86">
        <v>6</v>
      </c>
      <c r="X98" s="307"/>
      <c r="Z98" s="70"/>
    </row>
    <row r="99" spans="1:26" ht="6.9" customHeight="1" x14ac:dyDescent="0.3">
      <c r="A99" s="86">
        <f>Лист2!A101</f>
        <v>99</v>
      </c>
      <c r="B99" s="86" t="str">
        <f>Лист2!B101</f>
        <v>120х80х4,0</v>
      </c>
      <c r="C99" s="302">
        <f>Лист2!C101</f>
        <v>947</v>
      </c>
      <c r="D99" s="302"/>
      <c r="E99" s="86">
        <v>12</v>
      </c>
      <c r="F99" s="308"/>
      <c r="G99" s="70"/>
      <c r="H99" s="70"/>
      <c r="I99" s="70"/>
      <c r="J99" s="86">
        <v>99</v>
      </c>
      <c r="K99" s="86" t="str">
        <f>Лист2!G101</f>
        <v>160х160х6,0</v>
      </c>
      <c r="L99" s="302">
        <f>Лист2!H101</f>
        <v>3460</v>
      </c>
      <c r="M99" s="302"/>
      <c r="N99" s="86">
        <v>12</v>
      </c>
      <c r="O99" s="307"/>
      <c r="P99" s="70"/>
      <c r="Q99" s="70"/>
      <c r="R99" s="86">
        <v>48</v>
      </c>
      <c r="S99" s="300" t="str">
        <f>Лист2!L50</f>
        <v>50 (3,0)/ДН 60 (3,0)</v>
      </c>
      <c r="T99" s="301"/>
      <c r="U99" s="298">
        <f>SUMPRODUCT(Лист2!M50)</f>
        <v>286.95999999999998</v>
      </c>
      <c r="V99" s="299"/>
      <c r="W99" s="86">
        <v>6</v>
      </c>
      <c r="X99" s="308"/>
      <c r="Z99" s="70"/>
    </row>
    <row r="100" spans="1:26" ht="6.9" customHeight="1" x14ac:dyDescent="0.3">
      <c r="A100" s="39">
        <v>1</v>
      </c>
      <c r="B100" s="39" t="str">
        <f>Лист2!Q34</f>
        <v>Уг.25 (3,0)</v>
      </c>
      <c r="C100" s="15">
        <f>(Лист2!R34)</f>
        <v>105</v>
      </c>
      <c r="D100" s="39">
        <f>Лист2!S34</f>
        <v>83</v>
      </c>
      <c r="E100" s="153" t="s">
        <v>258</v>
      </c>
      <c r="F100" s="309" t="s">
        <v>372</v>
      </c>
      <c r="G100" s="70"/>
      <c r="H100" s="70"/>
      <c r="I100" s="70"/>
      <c r="J100" s="86">
        <v>100</v>
      </c>
      <c r="K100" s="86" t="str">
        <f>Лист2!G102</f>
        <v>180х180х4,0</v>
      </c>
      <c r="L100" s="302">
        <f>Лист2!H102</f>
        <v>2640</v>
      </c>
      <c r="M100" s="302"/>
      <c r="N100" s="86">
        <v>12</v>
      </c>
      <c r="O100" s="307"/>
      <c r="P100" s="70"/>
      <c r="Q100" s="70"/>
      <c r="R100" s="146">
        <v>49</v>
      </c>
      <c r="S100" s="300" t="str">
        <f>Лист2!L51</f>
        <v>76 (1,5)</v>
      </c>
      <c r="T100" s="301"/>
      <c r="U100" s="298">
        <f>SUMPRODUCT(Лист2!M51)</f>
        <v>209.76</v>
      </c>
      <c r="V100" s="299"/>
      <c r="W100" s="86">
        <v>6</v>
      </c>
      <c r="X100" s="306" t="s">
        <v>374</v>
      </c>
      <c r="Z100" s="70"/>
    </row>
    <row r="101" spans="1:26" ht="6.9" customHeight="1" x14ac:dyDescent="0.3">
      <c r="A101" s="39">
        <v>2</v>
      </c>
      <c r="B101" s="39" t="str">
        <f>Лист2!Q35</f>
        <v>Уг.32 (3,0)</v>
      </c>
      <c r="C101" s="15">
        <f>(Лист2!R35)</f>
        <v>130</v>
      </c>
      <c r="D101" s="39">
        <f>Лист2!S35</f>
        <v>83</v>
      </c>
      <c r="E101" s="153" t="s">
        <v>258</v>
      </c>
      <c r="F101" s="309"/>
      <c r="G101" s="70"/>
      <c r="H101" s="70"/>
      <c r="I101" s="70"/>
      <c r="J101" s="86">
        <v>101</v>
      </c>
      <c r="K101" s="86" t="str">
        <f>Лист2!G103</f>
        <v>180х180х5,0</v>
      </c>
      <c r="L101" s="302">
        <f>Лист2!H103</f>
        <v>3270</v>
      </c>
      <c r="M101" s="302"/>
      <c r="N101" s="86">
        <v>12</v>
      </c>
      <c r="O101" s="307"/>
      <c r="P101" s="70"/>
      <c r="Q101" s="70"/>
      <c r="R101" s="86">
        <v>50</v>
      </c>
      <c r="S101" s="300" t="str">
        <f>Лист2!L52</f>
        <v>76 (1,6)</v>
      </c>
      <c r="T101" s="301"/>
      <c r="U101" s="298">
        <f>SUMPRODUCT(Лист2!M52)</f>
        <v>223.44</v>
      </c>
      <c r="V101" s="299"/>
      <c r="W101" s="86">
        <v>6</v>
      </c>
      <c r="X101" s="307"/>
      <c r="Z101" s="70"/>
    </row>
    <row r="102" spans="1:26" ht="6.9" customHeight="1" x14ac:dyDescent="0.3">
      <c r="A102" s="39">
        <v>3</v>
      </c>
      <c r="B102" s="39" t="str">
        <f>Лист2!Q36</f>
        <v>Уг.40 (3,0)</v>
      </c>
      <c r="C102" s="15">
        <f>(Лист2!R36)</f>
        <v>155</v>
      </c>
      <c r="D102" s="39">
        <f>Лист2!S36</f>
        <v>81</v>
      </c>
      <c r="E102" s="153" t="s">
        <v>258</v>
      </c>
      <c r="F102" s="309"/>
      <c r="G102" s="70"/>
      <c r="H102" s="70"/>
      <c r="I102" s="70"/>
      <c r="J102" s="86">
        <v>102</v>
      </c>
      <c r="K102" s="86" t="str">
        <f>Лист2!G104</f>
        <v>180х180х6,0</v>
      </c>
      <c r="L102" s="302">
        <f>Лист2!H104</f>
        <v>3910</v>
      </c>
      <c r="M102" s="302"/>
      <c r="N102" s="86">
        <v>12</v>
      </c>
      <c r="O102" s="307"/>
      <c r="P102" s="70"/>
      <c r="Q102" s="70"/>
      <c r="R102" s="86">
        <v>51</v>
      </c>
      <c r="S102" s="300" t="str">
        <f>Лист2!L53</f>
        <v>76 (1,8)</v>
      </c>
      <c r="T102" s="301"/>
      <c r="U102" s="298">
        <f>SUMPRODUCT(Лист2!M53)</f>
        <v>240.17000000000002</v>
      </c>
      <c r="V102" s="299"/>
      <c r="W102" s="86">
        <v>6</v>
      </c>
      <c r="X102" s="307"/>
      <c r="Z102" s="70"/>
    </row>
    <row r="103" spans="1:26" ht="6.9" customHeight="1" x14ac:dyDescent="0.3">
      <c r="A103" s="39">
        <v>4</v>
      </c>
      <c r="B103" s="39" t="str">
        <f>Лист2!Q37</f>
        <v>Уг.40 (4,0)</v>
      </c>
      <c r="C103" s="15">
        <f>(Лист2!R37)</f>
        <v>200</v>
      </c>
      <c r="D103" s="39">
        <f>Лист2!S37</f>
        <v>81</v>
      </c>
      <c r="E103" s="153" t="s">
        <v>258</v>
      </c>
      <c r="F103" s="309"/>
      <c r="G103" s="70"/>
      <c r="H103" s="70"/>
      <c r="I103" s="70"/>
      <c r="J103" s="86">
        <v>103</v>
      </c>
      <c r="K103" s="86" t="str">
        <f>Лист2!G105</f>
        <v>200х200х5,0</v>
      </c>
      <c r="L103" s="302">
        <f>Лист2!H105</f>
        <v>3670</v>
      </c>
      <c r="M103" s="302"/>
      <c r="N103" s="86">
        <v>12</v>
      </c>
      <c r="O103" s="308"/>
      <c r="P103" s="70"/>
      <c r="Q103" s="70"/>
      <c r="R103" s="146">
        <v>52</v>
      </c>
      <c r="S103" s="300" t="str">
        <f>Лист2!L54</f>
        <v>76 (2,0)</v>
      </c>
      <c r="T103" s="301"/>
      <c r="U103" s="298">
        <f>SUMPRODUCT(Лист2!M54)</f>
        <v>255.5</v>
      </c>
      <c r="V103" s="299"/>
      <c r="W103" s="86">
        <v>6</v>
      </c>
      <c r="X103" s="307"/>
      <c r="Z103" s="70"/>
    </row>
    <row r="104" spans="1:26" ht="6.9" customHeight="1" x14ac:dyDescent="0.3">
      <c r="A104" s="39">
        <v>5</v>
      </c>
      <c r="B104" s="39" t="str">
        <f>Лист2!Q38</f>
        <v>Уг.45 (4,0)</v>
      </c>
      <c r="C104" s="15">
        <f>(Лист2!R38)</f>
        <v>220</v>
      </c>
      <c r="D104" s="39">
        <f>Лист2!S38</f>
        <v>76</v>
      </c>
      <c r="E104" s="153" t="s">
        <v>258</v>
      </c>
      <c r="F104" s="309"/>
      <c r="G104" s="70"/>
      <c r="H104" s="70"/>
      <c r="I104" s="70"/>
      <c r="J104" s="86">
        <f>Лист2!P3</f>
        <v>1</v>
      </c>
      <c r="K104" s="86" t="str">
        <f>Лист2!Q3</f>
        <v>ДН 10 (1,0)</v>
      </c>
      <c r="L104" s="302">
        <f>Лист2!R3</f>
        <v>37</v>
      </c>
      <c r="M104" s="302"/>
      <c r="N104" s="86">
        <v>6</v>
      </c>
      <c r="O104" s="306" t="s">
        <v>370</v>
      </c>
      <c r="P104" s="70"/>
      <c r="Q104" s="70"/>
      <c r="R104" s="86">
        <v>53</v>
      </c>
      <c r="S104" s="300" t="str">
        <f>Лист2!L55</f>
        <v>76 (2,5)</v>
      </c>
      <c r="T104" s="301"/>
      <c r="U104" s="298">
        <f>SUMPRODUCT(Лист2!M55)</f>
        <v>312.57</v>
      </c>
      <c r="V104" s="299"/>
      <c r="W104" s="86">
        <v>6</v>
      </c>
      <c r="X104" s="307"/>
      <c r="Z104" s="70"/>
    </row>
    <row r="105" spans="1:26" ht="6.9" customHeight="1" x14ac:dyDescent="0.3">
      <c r="A105" s="39">
        <v>6</v>
      </c>
      <c r="B105" s="39" t="str">
        <f>Лист2!Q39</f>
        <v>Уг.50 (4,0)</v>
      </c>
      <c r="C105" s="15">
        <f>(Лист2!R39)</f>
        <v>250</v>
      </c>
      <c r="D105" s="39">
        <f>Лист2!S39</f>
        <v>76</v>
      </c>
      <c r="E105" s="153" t="s">
        <v>258</v>
      </c>
      <c r="F105" s="309"/>
      <c r="G105" s="70"/>
      <c r="H105" s="70"/>
      <c r="I105" s="70"/>
      <c r="J105" s="86">
        <f>Лист2!P4</f>
        <v>2</v>
      </c>
      <c r="K105" s="86" t="str">
        <f>Лист2!Q4</f>
        <v>ДН 13 (1,0)</v>
      </c>
      <c r="L105" s="302">
        <f>Лист2!R4</f>
        <v>40</v>
      </c>
      <c r="M105" s="302"/>
      <c r="N105" s="86">
        <v>6</v>
      </c>
      <c r="O105" s="307"/>
      <c r="P105" s="70"/>
      <c r="Q105" s="70"/>
      <c r="R105" s="146">
        <v>54</v>
      </c>
      <c r="S105" s="300" t="str">
        <f>Лист2!L56</f>
        <v>76 (3,0)</v>
      </c>
      <c r="T105" s="301"/>
      <c r="U105" s="298">
        <f>SUMPRODUCT(Лист2!M56)</f>
        <v>367.20000000000005</v>
      </c>
      <c r="V105" s="299"/>
      <c r="W105" s="86">
        <v>6</v>
      </c>
      <c r="X105" s="307"/>
      <c r="Z105" s="70"/>
    </row>
    <row r="106" spans="1:26" ht="6.9" customHeight="1" x14ac:dyDescent="0.3">
      <c r="A106" s="39">
        <v>7</v>
      </c>
      <c r="B106" s="39" t="str">
        <f>Лист2!Q40</f>
        <v>Уг.50 (5,0)</v>
      </c>
      <c r="C106" s="15">
        <f>(Лист2!R40)</f>
        <v>295</v>
      </c>
      <c r="D106" s="39">
        <f>Лист2!S40</f>
        <v>76</v>
      </c>
      <c r="E106" s="39">
        <v>12</v>
      </c>
      <c r="F106" s="309"/>
      <c r="G106" s="70"/>
      <c r="H106" s="70"/>
      <c r="I106" s="70"/>
      <c r="J106" s="86">
        <f>Лист2!P5</f>
        <v>3</v>
      </c>
      <c r="K106" s="148" t="s">
        <v>518</v>
      </c>
      <c r="L106" s="302">
        <f>Лист2!R5</f>
        <v>42</v>
      </c>
      <c r="M106" s="302"/>
      <c r="N106" s="86">
        <v>6</v>
      </c>
      <c r="O106" s="307"/>
      <c r="P106" s="70"/>
      <c r="Q106" s="70"/>
      <c r="R106" s="86">
        <v>55</v>
      </c>
      <c r="S106" s="300" t="str">
        <f>Лист2!L57</f>
        <v>76 (3,5)</v>
      </c>
      <c r="T106" s="301"/>
      <c r="U106" s="298">
        <f>SUMPRODUCT(Лист2!M57)</f>
        <v>500</v>
      </c>
      <c r="V106" s="299"/>
      <c r="W106" s="86">
        <v>6</v>
      </c>
      <c r="X106" s="307"/>
    </row>
    <row r="107" spans="1:26" ht="6.9" customHeight="1" x14ac:dyDescent="0.3">
      <c r="A107" s="39">
        <v>8</v>
      </c>
      <c r="B107" s="39" t="str">
        <f>Лист2!Q41</f>
        <v>Уг.63 (4,0)</v>
      </c>
      <c r="C107" s="15">
        <f>(Лист2!R41)</f>
        <v>315</v>
      </c>
      <c r="D107" s="39">
        <f>Лист2!S41</f>
        <v>76</v>
      </c>
      <c r="E107" s="39">
        <v>12</v>
      </c>
      <c r="F107" s="309"/>
      <c r="G107" s="70"/>
      <c r="H107" s="70"/>
      <c r="I107" s="70"/>
      <c r="J107" s="86">
        <f>Лист2!P6</f>
        <v>4</v>
      </c>
      <c r="K107" s="86" t="str">
        <f>Лист2!Q6</f>
        <v>ДН 16 (1,0)</v>
      </c>
      <c r="L107" s="302">
        <f>Лист2!R6</f>
        <v>46</v>
      </c>
      <c r="M107" s="302"/>
      <c r="N107" s="86">
        <v>6</v>
      </c>
      <c r="O107" s="307"/>
      <c r="P107" s="70"/>
      <c r="Q107" s="70"/>
      <c r="R107" s="146">
        <v>56</v>
      </c>
      <c r="S107" s="300" t="str">
        <f>Лист2!L58</f>
        <v>89 (2,0)</v>
      </c>
      <c r="T107" s="301"/>
      <c r="U107" s="298">
        <f>SUMPRODUCT(Лист2!M58)</f>
        <v>272.15999999999997</v>
      </c>
      <c r="V107" s="299"/>
      <c r="W107" s="152" t="s">
        <v>258</v>
      </c>
      <c r="X107" s="307"/>
    </row>
    <row r="108" spans="1:26" ht="6.9" customHeight="1" x14ac:dyDescent="0.3">
      <c r="A108" s="39">
        <v>9</v>
      </c>
      <c r="B108" s="39" t="str">
        <f>Лист2!Q42</f>
        <v>Уг.63 (5,0)</v>
      </c>
      <c r="C108" s="15">
        <f>(Лист2!R42)</f>
        <v>375</v>
      </c>
      <c r="D108" s="39">
        <f>Лист2!S42</f>
        <v>76</v>
      </c>
      <c r="E108" s="39">
        <v>12</v>
      </c>
      <c r="F108" s="309"/>
      <c r="G108" s="70"/>
      <c r="H108" s="70"/>
      <c r="I108" s="70"/>
      <c r="J108" s="86">
        <f>Лист2!P7</f>
        <v>5</v>
      </c>
      <c r="K108" s="86" t="str">
        <f>Лист2!Q7</f>
        <v>ДН 19 (1,0)</v>
      </c>
      <c r="L108" s="302">
        <f>Лист2!R7</f>
        <v>58</v>
      </c>
      <c r="M108" s="302"/>
      <c r="N108" s="86">
        <v>6</v>
      </c>
      <c r="O108" s="307"/>
      <c r="P108" s="70"/>
      <c r="Q108" s="70"/>
      <c r="R108" s="86">
        <v>57</v>
      </c>
      <c r="S108" s="300" t="str">
        <f>Лист2!L59</f>
        <v>89 (2,5)</v>
      </c>
      <c r="T108" s="301"/>
      <c r="U108" s="298">
        <f>SUMPRODUCT(Лист2!M59)</f>
        <v>367.77</v>
      </c>
      <c r="V108" s="299"/>
      <c r="W108" s="152" t="s">
        <v>258</v>
      </c>
      <c r="X108" s="307"/>
    </row>
    <row r="109" spans="1:26" ht="6.9" customHeight="1" x14ac:dyDescent="0.3">
      <c r="A109" s="39">
        <v>10</v>
      </c>
      <c r="B109" s="39" t="str">
        <f>Лист2!Q43</f>
        <v>Уг. 63 (6,0)</v>
      </c>
      <c r="C109" s="15">
        <f>(Лист2!R43)</f>
        <v>445</v>
      </c>
      <c r="D109" s="39">
        <f>Лист2!S43</f>
        <v>76</v>
      </c>
      <c r="E109" s="39">
        <v>12</v>
      </c>
      <c r="F109" s="309"/>
      <c r="G109" s="70"/>
      <c r="H109" s="70"/>
      <c r="I109" s="70"/>
      <c r="J109" s="86">
        <f>Лист2!P8</f>
        <v>6</v>
      </c>
      <c r="K109" s="86" t="str">
        <f>Лист2!Q8</f>
        <v>ДН 22 (1,0)</v>
      </c>
      <c r="L109" s="302">
        <f>Лист2!R8</f>
        <v>69</v>
      </c>
      <c r="M109" s="302"/>
      <c r="N109" s="86">
        <v>6</v>
      </c>
      <c r="O109" s="307"/>
      <c r="P109" s="70"/>
      <c r="Q109" s="70"/>
      <c r="R109" s="86">
        <v>58</v>
      </c>
      <c r="S109" s="300" t="str">
        <f>Лист2!L60</f>
        <v>89 (3,0)</v>
      </c>
      <c r="T109" s="301"/>
      <c r="U109" s="298">
        <f>SUMPRODUCT(Лист2!M60)</f>
        <v>432.48</v>
      </c>
      <c r="V109" s="299"/>
      <c r="W109" s="152" t="s">
        <v>258</v>
      </c>
      <c r="X109" s="307"/>
    </row>
    <row r="110" spans="1:26" ht="6.9" customHeight="1" x14ac:dyDescent="0.3">
      <c r="A110" s="39">
        <v>11</v>
      </c>
      <c r="B110" s="39" t="str">
        <f>Лист2!Q44</f>
        <v>Уг.75 (5,0)</v>
      </c>
      <c r="C110" s="15">
        <f>(Лист2!R44)</f>
        <v>460</v>
      </c>
      <c r="D110" s="39">
        <f>Лист2!S44</f>
        <v>76</v>
      </c>
      <c r="E110" s="39">
        <v>12</v>
      </c>
      <c r="F110" s="303" t="s">
        <v>375</v>
      </c>
      <c r="G110" s="70"/>
      <c r="H110" s="70"/>
      <c r="I110" s="70"/>
      <c r="J110" s="86">
        <f>Лист2!P9</f>
        <v>7</v>
      </c>
      <c r="K110" s="86" t="str">
        <f>Лист2!Q9</f>
        <v>ДН 25 (1,0)</v>
      </c>
      <c r="L110" s="302">
        <f>Лист2!R9</f>
        <v>73</v>
      </c>
      <c r="M110" s="302"/>
      <c r="N110" s="86">
        <v>6</v>
      </c>
      <c r="O110" s="308"/>
      <c r="P110" s="70"/>
      <c r="Q110" s="70"/>
      <c r="R110" s="146">
        <v>59</v>
      </c>
      <c r="S110" s="300" t="str">
        <f>Лист2!L61</f>
        <v>80 (3,5) / 89 (3,5)</v>
      </c>
      <c r="T110" s="301"/>
      <c r="U110" s="298">
        <f>SUMPRODUCT(Лист2!M61)</f>
        <v>500</v>
      </c>
      <c r="V110" s="299"/>
      <c r="W110" s="152" t="s">
        <v>258</v>
      </c>
      <c r="X110" s="307"/>
    </row>
    <row r="111" spans="1:26" ht="6.9" customHeight="1" x14ac:dyDescent="0.3">
      <c r="A111" s="39">
        <v>12</v>
      </c>
      <c r="B111" s="39" t="str">
        <f>Лист2!Q45</f>
        <v>Уг. 75 (6,0)</v>
      </c>
      <c r="C111" s="15">
        <f>(Лист2!R45)</f>
        <v>535</v>
      </c>
      <c r="D111" s="39">
        <f>Лист2!S45</f>
        <v>76</v>
      </c>
      <c r="E111" s="39">
        <v>12</v>
      </c>
      <c r="F111" s="304"/>
      <c r="G111" s="70"/>
      <c r="H111" s="70"/>
      <c r="I111" s="70"/>
      <c r="J111" s="86">
        <f>Лист2!P10</f>
        <v>8</v>
      </c>
      <c r="K111" s="86" t="str">
        <f>Лист2!Q10</f>
        <v>ДН 28 (1,0)</v>
      </c>
      <c r="L111" s="302">
        <f>Лист2!R10</f>
        <v>80</v>
      </c>
      <c r="M111" s="302"/>
      <c r="N111" s="86">
        <v>6</v>
      </c>
      <c r="O111" s="306" t="s">
        <v>371</v>
      </c>
      <c r="P111" s="70"/>
      <c r="Q111" s="70"/>
      <c r="R111" s="86">
        <v>60</v>
      </c>
      <c r="S111" s="300" t="str">
        <f>Лист2!L62</f>
        <v>102(2,0)</v>
      </c>
      <c r="T111" s="301"/>
      <c r="U111" s="298">
        <f>SUMPRODUCT(Лист2!M62)</f>
        <v>355</v>
      </c>
      <c r="V111" s="299"/>
      <c r="W111" s="152" t="s">
        <v>258</v>
      </c>
      <c r="X111" s="307"/>
    </row>
    <row r="112" spans="1:26" ht="6.9" customHeight="1" x14ac:dyDescent="0.3">
      <c r="A112" s="39">
        <v>13</v>
      </c>
      <c r="B112" s="39" t="str">
        <f>Лист2!Q46</f>
        <v>Уг. 75 (7,0)</v>
      </c>
      <c r="C112" s="15">
        <f>(Лист2!R46)</f>
        <v>615</v>
      </c>
      <c r="D112" s="39">
        <f>Лист2!S46</f>
        <v>76</v>
      </c>
      <c r="E112" s="39">
        <v>12</v>
      </c>
      <c r="F112" s="304"/>
      <c r="G112" s="70"/>
      <c r="H112" s="70"/>
      <c r="I112" s="70"/>
      <c r="J112" s="86">
        <f>Лист2!P11</f>
        <v>9</v>
      </c>
      <c r="K112" s="86" t="str">
        <f>Лист2!Q11</f>
        <v>ДН 32 (1,0)</v>
      </c>
      <c r="L112" s="302">
        <f>Лист2!R11</f>
        <v>86</v>
      </c>
      <c r="M112" s="302"/>
      <c r="N112" s="86">
        <v>6</v>
      </c>
      <c r="O112" s="307"/>
      <c r="P112" s="70"/>
      <c r="Q112" s="70"/>
      <c r="R112" s="146">
        <v>61</v>
      </c>
      <c r="S112" s="300" t="str">
        <f>Лист2!L63</f>
        <v>102 (2,5)</v>
      </c>
      <c r="T112" s="301"/>
      <c r="U112" s="298">
        <f>SUMPRODUCT(Лист2!M63)</f>
        <v>422.96999999999997</v>
      </c>
      <c r="V112" s="299"/>
      <c r="W112" s="152" t="s">
        <v>258</v>
      </c>
      <c r="X112" s="307"/>
    </row>
    <row r="113" spans="1:24" ht="6.9" customHeight="1" x14ac:dyDescent="0.3">
      <c r="A113" s="39">
        <v>14</v>
      </c>
      <c r="B113" s="39" t="str">
        <f>Лист2!Q47</f>
        <v>Уг. 75 (8,0)</v>
      </c>
      <c r="C113" s="15">
        <f>(Лист2!R47)</f>
        <v>710</v>
      </c>
      <c r="D113" s="39">
        <f>Лист2!S47</f>
        <v>78</v>
      </c>
      <c r="E113" s="39">
        <v>12</v>
      </c>
      <c r="F113" s="304"/>
      <c r="G113" s="70"/>
      <c r="H113" s="70"/>
      <c r="I113" s="70"/>
      <c r="J113" s="86">
        <f>Лист2!P12</f>
        <v>10</v>
      </c>
      <c r="K113" s="86" t="str">
        <f>Лист2!Q12</f>
        <v>ДН 48 (1,0)</v>
      </c>
      <c r="L113" s="302">
        <f>Лист2!R12</f>
        <v>100</v>
      </c>
      <c r="M113" s="302"/>
      <c r="N113" s="86">
        <v>6</v>
      </c>
      <c r="O113" s="308"/>
      <c r="P113" s="70"/>
      <c r="Q113" s="70"/>
      <c r="R113" s="86">
        <v>62</v>
      </c>
      <c r="S113" s="300" t="str">
        <f>Лист2!L64</f>
        <v>102 (2,8)</v>
      </c>
      <c r="T113" s="301"/>
      <c r="U113" s="298">
        <v>552</v>
      </c>
      <c r="V113" s="299"/>
      <c r="W113" s="152" t="s">
        <v>258</v>
      </c>
      <c r="X113" s="307"/>
    </row>
    <row r="114" spans="1:24" ht="6.9" customHeight="1" x14ac:dyDescent="0.3">
      <c r="A114" s="39">
        <v>15</v>
      </c>
      <c r="B114" s="39" t="str">
        <f>Лист2!Q48</f>
        <v>Уг. 90 (6,0)</v>
      </c>
      <c r="C114" s="15">
        <f>(Лист2!R48)</f>
        <v>660</v>
      </c>
      <c r="D114" s="39">
        <f>Лист2!S48</f>
        <v>78</v>
      </c>
      <c r="E114" s="39">
        <v>12</v>
      </c>
      <c r="F114" s="304"/>
      <c r="G114" s="70"/>
      <c r="H114" s="70"/>
      <c r="I114" s="70"/>
      <c r="J114" s="39">
        <v>1</v>
      </c>
      <c r="K114" s="142" t="s">
        <v>112</v>
      </c>
      <c r="L114" s="311">
        <f>Лист2!R16</f>
        <v>85</v>
      </c>
      <c r="M114" s="312"/>
      <c r="N114" s="39">
        <v>5.8</v>
      </c>
      <c r="O114" s="309" t="s">
        <v>370</v>
      </c>
      <c r="P114" s="70"/>
      <c r="Q114" s="70"/>
      <c r="R114" s="146">
        <v>63</v>
      </c>
      <c r="S114" s="300" t="str">
        <f>Лист2!L65</f>
        <v>102 (3,0)</v>
      </c>
      <c r="T114" s="301"/>
      <c r="U114" s="298">
        <f>SUMPRODUCT(Лист2!M65)</f>
        <v>497.76</v>
      </c>
      <c r="V114" s="299"/>
      <c r="W114" s="152" t="s">
        <v>258</v>
      </c>
      <c r="X114" s="307"/>
    </row>
    <row r="115" spans="1:24" ht="6.9" customHeight="1" x14ac:dyDescent="0.3">
      <c r="A115" s="39">
        <v>16</v>
      </c>
      <c r="B115" s="39" t="str">
        <f>Лист2!Q49</f>
        <v>Уг. 90 (7,0)</v>
      </c>
      <c r="C115" s="15">
        <f>(Лист2!R49)</f>
        <v>760</v>
      </c>
      <c r="D115" s="39">
        <f>Лист2!S49</f>
        <v>78</v>
      </c>
      <c r="E115" s="39">
        <v>12</v>
      </c>
      <c r="F115" s="304"/>
      <c r="G115" s="70"/>
      <c r="H115" s="70"/>
      <c r="I115" s="70"/>
      <c r="J115" s="39">
        <v>2</v>
      </c>
      <c r="K115" s="142" t="s">
        <v>113</v>
      </c>
      <c r="L115" s="311">
        <f>Лист2!R17</f>
        <v>107</v>
      </c>
      <c r="M115" s="312"/>
      <c r="N115" s="143">
        <v>5.8</v>
      </c>
      <c r="O115" s="309"/>
      <c r="P115" s="70"/>
      <c r="Q115" s="70"/>
      <c r="R115" s="86">
        <v>64</v>
      </c>
      <c r="S115" s="300" t="str">
        <f>Лист2!L66</f>
        <v>102 (3,5)</v>
      </c>
      <c r="T115" s="301"/>
      <c r="U115" s="298">
        <f>SUMPRODUCT(Лист2!M66)</f>
        <v>680</v>
      </c>
      <c r="V115" s="299"/>
      <c r="W115" s="152" t="s">
        <v>258</v>
      </c>
      <c r="X115" s="307"/>
    </row>
    <row r="116" spans="1:24" ht="6.9" customHeight="1" x14ac:dyDescent="0.3">
      <c r="A116" s="39">
        <v>17</v>
      </c>
      <c r="B116" s="39" t="str">
        <f>Лист2!Q50</f>
        <v>Уг. 100 (7,0)</v>
      </c>
      <c r="C116" s="15">
        <f>(Лист2!R50)</f>
        <v>830</v>
      </c>
      <c r="D116" s="39">
        <f>Лист2!S50</f>
        <v>76</v>
      </c>
      <c r="E116" s="39">
        <v>12</v>
      </c>
      <c r="F116" s="304"/>
      <c r="G116" s="70"/>
      <c r="H116" s="70"/>
      <c r="I116" s="70"/>
      <c r="J116" s="39">
        <v>3</v>
      </c>
      <c r="K116" s="142" t="s">
        <v>114</v>
      </c>
      <c r="L116" s="311">
        <f>Лист2!R18</f>
        <v>145</v>
      </c>
      <c r="M116" s="312"/>
      <c r="N116" s="143">
        <v>5.8</v>
      </c>
      <c r="O116" s="309"/>
      <c r="P116" s="70"/>
      <c r="Q116" s="70"/>
      <c r="R116" s="86">
        <v>65</v>
      </c>
      <c r="S116" s="300" t="str">
        <f>Лист2!L67</f>
        <v>102 (4,0)</v>
      </c>
      <c r="T116" s="301"/>
      <c r="U116" s="298">
        <f>SUMPRODUCT(Лист2!M67)</f>
        <v>774</v>
      </c>
      <c r="V116" s="299"/>
      <c r="W116" s="152" t="s">
        <v>258</v>
      </c>
      <c r="X116" s="308"/>
    </row>
    <row r="117" spans="1:24" ht="6.9" customHeight="1" x14ac:dyDescent="0.3">
      <c r="A117" s="39">
        <v>18</v>
      </c>
      <c r="B117" s="39" t="str">
        <f>Лист2!Q51</f>
        <v>Уг. 100 (8,0)</v>
      </c>
      <c r="C117" s="15">
        <f>(Лист2!R51)</f>
        <v>940</v>
      </c>
      <c r="D117" s="39">
        <f>Лист2!S51</f>
        <v>76</v>
      </c>
      <c r="E117" s="39">
        <v>12</v>
      </c>
      <c r="F117" s="304"/>
      <c r="G117" s="70"/>
      <c r="H117" s="70"/>
      <c r="I117" s="70"/>
      <c r="J117" s="39">
        <v>4</v>
      </c>
      <c r="K117" s="142" t="s">
        <v>115</v>
      </c>
      <c r="L117" s="311">
        <f>Лист2!R19</f>
        <v>188</v>
      </c>
      <c r="M117" s="312"/>
      <c r="N117" s="39">
        <v>5.8</v>
      </c>
      <c r="O117" s="310" t="s">
        <v>372</v>
      </c>
      <c r="P117" s="70"/>
      <c r="Q117" s="70"/>
      <c r="R117" s="146">
        <v>66</v>
      </c>
      <c r="S117" s="300" t="str">
        <f>Лист2!L68</f>
        <v>108 (2,0)</v>
      </c>
      <c r="T117" s="301"/>
      <c r="U117" s="298">
        <f>SUMPRODUCT(Лист2!M68)</f>
        <v>366.1</v>
      </c>
      <c r="V117" s="299"/>
      <c r="W117" s="86">
        <v>12</v>
      </c>
      <c r="X117" s="317" t="s">
        <v>375</v>
      </c>
    </row>
    <row r="118" spans="1:24" ht="6.9" customHeight="1" x14ac:dyDescent="0.3">
      <c r="A118" s="39">
        <v>19</v>
      </c>
      <c r="B118" s="39" t="str">
        <f>Лист2!Q52</f>
        <v>Уг. 100 (10,0)</v>
      </c>
      <c r="C118" s="15">
        <f>(Лист2!R52)</f>
        <v>1160</v>
      </c>
      <c r="D118" s="39">
        <f>Лист2!S52</f>
        <v>76</v>
      </c>
      <c r="E118" s="39">
        <v>12</v>
      </c>
      <c r="F118" s="304"/>
      <c r="G118" s="70"/>
      <c r="H118" s="70"/>
      <c r="I118" s="70"/>
      <c r="J118" s="39">
        <v>5</v>
      </c>
      <c r="K118" s="142" t="s">
        <v>116</v>
      </c>
      <c r="L118" s="311">
        <f>Лист2!R20</f>
        <v>245</v>
      </c>
      <c r="M118" s="312"/>
      <c r="N118" s="39">
        <v>10</v>
      </c>
      <c r="O118" s="310"/>
      <c r="P118" s="70"/>
      <c r="Q118" s="70"/>
      <c r="R118" s="86">
        <v>67</v>
      </c>
      <c r="S118" s="300" t="str">
        <f>Лист2!L69</f>
        <v>108 (2,5)</v>
      </c>
      <c r="T118" s="301"/>
      <c r="U118" s="298">
        <f>SUMPRODUCT(Лист2!M69)</f>
        <v>448.5</v>
      </c>
      <c r="V118" s="299"/>
      <c r="W118" s="86">
        <v>12</v>
      </c>
      <c r="X118" s="317"/>
    </row>
    <row r="119" spans="1:24" ht="6.9" customHeight="1" x14ac:dyDescent="0.3">
      <c r="A119" s="39">
        <v>20</v>
      </c>
      <c r="B119" s="39" t="str">
        <f>Лист2!Q53</f>
        <v>Уг. 125 (8,0)</v>
      </c>
      <c r="C119" s="15">
        <f>(Лист2!R53)</f>
        <v>1230</v>
      </c>
      <c r="D119" s="39">
        <f>Лист2!S53</f>
        <v>78</v>
      </c>
      <c r="E119" s="39">
        <v>12</v>
      </c>
      <c r="F119" s="304"/>
      <c r="G119" s="70"/>
      <c r="H119" s="70"/>
      <c r="I119" s="70"/>
      <c r="J119" s="39">
        <v>6</v>
      </c>
      <c r="K119" s="142" t="s">
        <v>117</v>
      </c>
      <c r="L119" s="311">
        <f>Лист2!R21</f>
        <v>300</v>
      </c>
      <c r="M119" s="312"/>
      <c r="N119" s="39">
        <v>10</v>
      </c>
      <c r="O119" s="310"/>
      <c r="P119" s="70"/>
      <c r="Q119" s="70"/>
      <c r="R119" s="146">
        <v>68</v>
      </c>
      <c r="S119" s="300" t="str">
        <f>Лист2!L70</f>
        <v>108 (2,8)</v>
      </c>
      <c r="T119" s="301"/>
      <c r="U119" s="298">
        <f>SUMPRODUCT(Лист2!M70)</f>
        <v>493.68</v>
      </c>
      <c r="V119" s="299"/>
      <c r="W119" s="86">
        <v>12</v>
      </c>
      <c r="X119" s="317"/>
    </row>
    <row r="120" spans="1:24" ht="6.9" customHeight="1" x14ac:dyDescent="0.3">
      <c r="A120" s="39">
        <v>21</v>
      </c>
      <c r="B120" s="39" t="str">
        <f>Лист2!Q54</f>
        <v>Уг. 125 (10,0)</v>
      </c>
      <c r="C120" s="15">
        <f>(Лист2!R54)</f>
        <v>1500</v>
      </c>
      <c r="D120" s="39">
        <f>Лист2!S54</f>
        <v>78</v>
      </c>
      <c r="E120" s="39">
        <v>12</v>
      </c>
      <c r="F120" s="304"/>
      <c r="G120" s="70"/>
      <c r="H120" s="70"/>
      <c r="I120" s="70"/>
      <c r="J120" s="39">
        <v>7</v>
      </c>
      <c r="K120" s="142" t="s">
        <v>118</v>
      </c>
      <c r="L120" s="296">
        <f>Лист2!R22</f>
        <v>420</v>
      </c>
      <c r="M120" s="297"/>
      <c r="N120" s="39">
        <v>10</v>
      </c>
      <c r="O120" s="310"/>
      <c r="P120" s="70"/>
      <c r="Q120" s="70"/>
      <c r="R120" s="86">
        <v>69</v>
      </c>
      <c r="S120" s="300" t="str">
        <f>Лист2!L71</f>
        <v>108 (3,0)</v>
      </c>
      <c r="T120" s="301"/>
      <c r="U120" s="298">
        <f>SUMPRODUCT(Лист2!M71)</f>
        <v>528.36</v>
      </c>
      <c r="V120" s="299"/>
      <c r="W120" s="86">
        <v>12</v>
      </c>
      <c r="X120" s="317"/>
    </row>
    <row r="121" spans="1:24" ht="6.9" customHeight="1" x14ac:dyDescent="0.3">
      <c r="A121" s="39">
        <v>22</v>
      </c>
      <c r="B121" s="39" t="str">
        <f>Лист2!Q55</f>
        <v>Уг. 140 (10,0)</v>
      </c>
      <c r="C121" s="15">
        <f>(Лист2!R55)</f>
        <v>2700</v>
      </c>
      <c r="D121" s="39">
        <f>Лист2!S55</f>
        <v>125</v>
      </c>
      <c r="E121" s="39">
        <v>12</v>
      </c>
      <c r="F121" s="305"/>
      <c r="G121" s="70"/>
      <c r="H121" s="70"/>
      <c r="I121" s="70"/>
      <c r="J121" s="39">
        <v>8</v>
      </c>
      <c r="K121" s="142" t="s">
        <v>119</v>
      </c>
      <c r="L121" s="296">
        <f>Лист2!R23</f>
        <v>500</v>
      </c>
      <c r="M121" s="297"/>
      <c r="N121" s="143">
        <v>10</v>
      </c>
      <c r="O121" s="310"/>
      <c r="P121" s="70"/>
      <c r="Q121" s="70"/>
      <c r="R121" s="146">
        <v>70</v>
      </c>
      <c r="S121" s="300" t="str">
        <f>Лист2!L72</f>
        <v>108 (3,5)</v>
      </c>
      <c r="T121" s="301"/>
      <c r="U121" s="298">
        <f>SUMPRODUCT(Лист2!M72)</f>
        <v>722</v>
      </c>
      <c r="V121" s="299"/>
      <c r="W121" s="86">
        <v>12</v>
      </c>
      <c r="X121" s="317"/>
    </row>
    <row r="122" spans="1:24" ht="6.9" customHeight="1" x14ac:dyDescent="0.3">
      <c r="A122" s="39">
        <v>1</v>
      </c>
      <c r="B122" s="39" t="s">
        <v>290</v>
      </c>
      <c r="C122" s="309">
        <f>Лист2!R24</f>
        <v>71</v>
      </c>
      <c r="D122" s="309"/>
      <c r="E122" s="39">
        <v>6</v>
      </c>
      <c r="F122" s="303" t="s">
        <v>370</v>
      </c>
      <c r="G122" s="70"/>
      <c r="H122" s="70"/>
      <c r="I122" s="70"/>
      <c r="J122" s="39">
        <v>1</v>
      </c>
      <c r="K122" s="142" t="s">
        <v>701</v>
      </c>
      <c r="L122" s="39">
        <f>Лист2!R72</f>
        <v>520</v>
      </c>
      <c r="M122" s="39">
        <f>Лист2!S72</f>
        <v>88</v>
      </c>
      <c r="N122" s="143">
        <v>12</v>
      </c>
      <c r="O122" s="303" t="s">
        <v>375</v>
      </c>
      <c r="P122" s="70"/>
      <c r="Q122" s="70"/>
      <c r="R122" s="86">
        <v>71</v>
      </c>
      <c r="S122" s="300" t="str">
        <f>Лист2!L73</f>
        <v>108 (4,0)</v>
      </c>
      <c r="T122" s="301"/>
      <c r="U122" s="298">
        <f>SUMPRODUCT(Лист2!M73)</f>
        <v>821</v>
      </c>
      <c r="V122" s="299"/>
      <c r="W122" s="86">
        <v>12</v>
      </c>
      <c r="X122" s="317"/>
    </row>
    <row r="123" spans="1:24" ht="6.9" customHeight="1" x14ac:dyDescent="0.3">
      <c r="A123" s="39">
        <v>2</v>
      </c>
      <c r="B123" s="39" t="s">
        <v>253</v>
      </c>
      <c r="C123" s="309">
        <f>Лист2!R25</f>
        <v>95</v>
      </c>
      <c r="D123" s="309"/>
      <c r="E123" s="39">
        <v>6</v>
      </c>
      <c r="F123" s="305"/>
      <c r="G123" s="70"/>
      <c r="H123" s="70"/>
      <c r="I123" s="70"/>
      <c r="J123" s="39">
        <v>2</v>
      </c>
      <c r="K123" s="142" t="s">
        <v>360</v>
      </c>
      <c r="L123" s="39">
        <f>Лист2!R73</f>
        <v>570</v>
      </c>
      <c r="M123" s="39">
        <f>Лист2!S73</f>
        <v>79</v>
      </c>
      <c r="N123" s="39">
        <v>12</v>
      </c>
      <c r="O123" s="304"/>
      <c r="P123" s="70"/>
      <c r="Q123" s="70"/>
      <c r="R123" s="86">
        <v>72</v>
      </c>
      <c r="S123" s="300" t="str">
        <f>Лист2!L74</f>
        <v>114 (3,0)</v>
      </c>
      <c r="T123" s="301"/>
      <c r="U123" s="298">
        <f>SUMPRODUCT(Лист2!M74)</f>
        <v>698</v>
      </c>
      <c r="V123" s="299"/>
      <c r="W123" s="86">
        <v>12</v>
      </c>
      <c r="X123" s="317"/>
    </row>
    <row r="124" spans="1:24" ht="6.9" customHeight="1" x14ac:dyDescent="0.3">
      <c r="A124" s="39">
        <v>3</v>
      </c>
      <c r="B124" s="39" t="s">
        <v>291</v>
      </c>
      <c r="C124" s="309">
        <f>Лист2!R26</f>
        <v>119</v>
      </c>
      <c r="D124" s="309"/>
      <c r="E124" s="39">
        <v>6</v>
      </c>
      <c r="F124" s="313" t="s">
        <v>372</v>
      </c>
      <c r="G124" s="204"/>
      <c r="H124" s="70"/>
      <c r="I124" s="70"/>
      <c r="J124" s="39">
        <v>3</v>
      </c>
      <c r="K124" s="142" t="s">
        <v>361</v>
      </c>
      <c r="L124" s="39">
        <f>Лист2!R74</f>
        <v>690</v>
      </c>
      <c r="M124" s="39">
        <f>Лист2!S74</f>
        <v>79</v>
      </c>
      <c r="N124" s="39">
        <v>12</v>
      </c>
      <c r="O124" s="304"/>
      <c r="P124" s="70"/>
      <c r="Q124" s="70"/>
      <c r="R124" s="146">
        <v>73</v>
      </c>
      <c r="S124" s="300" t="str">
        <f>Лист2!L75</f>
        <v>114 (3,5)</v>
      </c>
      <c r="T124" s="301"/>
      <c r="U124" s="298">
        <f>SUMPRODUCT(Лист2!M75)</f>
        <v>811</v>
      </c>
      <c r="V124" s="299"/>
      <c r="W124" s="86">
        <v>12</v>
      </c>
      <c r="X124" s="317"/>
    </row>
    <row r="125" spans="1:24" ht="6.9" customHeight="1" x14ac:dyDescent="0.3">
      <c r="A125" s="39">
        <v>4</v>
      </c>
      <c r="B125" s="39" t="s">
        <v>254</v>
      </c>
      <c r="C125" s="309">
        <f>Лист2!R27</f>
        <v>152</v>
      </c>
      <c r="D125" s="309"/>
      <c r="E125" s="39">
        <v>6</v>
      </c>
      <c r="F125" s="313"/>
      <c r="G125" s="204"/>
      <c r="I125" s="70"/>
      <c r="J125" s="39">
        <v>4</v>
      </c>
      <c r="K125" s="142" t="s">
        <v>362</v>
      </c>
      <c r="L125" s="39">
        <f>Лист2!R75</f>
        <v>900</v>
      </c>
      <c r="M125" s="39">
        <f>Лист2!S75</f>
        <v>83</v>
      </c>
      <c r="N125" s="39">
        <v>12</v>
      </c>
      <c r="O125" s="304"/>
      <c r="P125" s="70"/>
      <c r="Q125" s="70"/>
      <c r="R125" s="86">
        <v>74</v>
      </c>
      <c r="S125" s="300" t="str">
        <f>Лист2!L76</f>
        <v>127 (2,5)</v>
      </c>
      <c r="T125" s="301"/>
      <c r="U125" s="298">
        <f>SUMPRODUCT(Лист2!M76)</f>
        <v>529.91999999999996</v>
      </c>
      <c r="V125" s="299"/>
      <c r="W125" s="86">
        <v>12</v>
      </c>
      <c r="X125" s="317"/>
    </row>
    <row r="126" spans="1:24" ht="6.9" customHeight="1" x14ac:dyDescent="0.3">
      <c r="A126" s="39">
        <v>5</v>
      </c>
      <c r="B126" s="39" t="s">
        <v>292</v>
      </c>
      <c r="C126" s="309">
        <f>Лист2!R28</f>
        <v>172</v>
      </c>
      <c r="D126" s="309"/>
      <c r="E126" s="39">
        <v>6</v>
      </c>
      <c r="F126" s="313"/>
      <c r="G126" s="204"/>
      <c r="J126" s="39">
        <v>5</v>
      </c>
      <c r="K126" s="142" t="s">
        <v>363</v>
      </c>
      <c r="L126" s="39">
        <f>Лист2!R76</f>
        <v>1040</v>
      </c>
      <c r="M126" s="39">
        <f>Лист2!S76</f>
        <v>83</v>
      </c>
      <c r="N126" s="39">
        <v>12</v>
      </c>
      <c r="O126" s="305"/>
      <c r="P126" s="70"/>
      <c r="Q126" s="70"/>
      <c r="R126" s="146">
        <v>75</v>
      </c>
      <c r="S126" s="300" t="str">
        <f>Лист2!L77</f>
        <v>133 (2,5)</v>
      </c>
      <c r="T126" s="301"/>
      <c r="U126" s="298">
        <f>SUMPRODUCT(Лист2!M77)</f>
        <v>683.4</v>
      </c>
      <c r="V126" s="299"/>
      <c r="W126" s="86">
        <v>12</v>
      </c>
      <c r="X126" s="317"/>
    </row>
    <row r="127" spans="1:24" ht="6.9" customHeight="1" x14ac:dyDescent="0.3">
      <c r="A127" s="39">
        <v>6</v>
      </c>
      <c r="B127" s="39" t="s">
        <v>293</v>
      </c>
      <c r="C127" s="309">
        <f>Лист2!R29</f>
        <v>218</v>
      </c>
      <c r="D127" s="309"/>
      <c r="E127" s="39">
        <v>6</v>
      </c>
      <c r="F127" s="313"/>
      <c r="G127" s="204"/>
      <c r="J127" s="39">
        <v>6</v>
      </c>
      <c r="K127" s="142" t="s">
        <v>251</v>
      </c>
      <c r="L127" s="39">
        <f>Лист2!R77</f>
        <v>1220</v>
      </c>
      <c r="M127" s="39">
        <f>Лист2!S77</f>
        <v>83</v>
      </c>
      <c r="N127" s="39">
        <v>12</v>
      </c>
      <c r="O127" s="303" t="s">
        <v>488</v>
      </c>
      <c r="P127" s="70"/>
      <c r="Q127" s="70"/>
      <c r="R127" s="86">
        <v>76</v>
      </c>
      <c r="S127" s="300" t="str">
        <f>Лист2!L78</f>
        <v>133 (3,0)</v>
      </c>
      <c r="T127" s="301"/>
      <c r="U127" s="298">
        <f>SUMPRODUCT(Лист2!M78)</f>
        <v>816.84999999999991</v>
      </c>
      <c r="V127" s="299"/>
      <c r="W127" s="86">
        <v>12</v>
      </c>
      <c r="X127" s="317"/>
    </row>
    <row r="128" spans="1:24" ht="6.9" customHeight="1" x14ac:dyDescent="0.3">
      <c r="J128" s="39">
        <v>7</v>
      </c>
      <c r="K128" s="142" t="s">
        <v>368</v>
      </c>
      <c r="L128" s="39">
        <f>Лист2!R78</f>
        <v>1405</v>
      </c>
      <c r="M128" s="39">
        <f>Лист2!S78</f>
        <v>83</v>
      </c>
      <c r="N128" s="39">
        <v>12</v>
      </c>
      <c r="O128" s="304"/>
      <c r="P128" s="70"/>
      <c r="Q128" s="70"/>
      <c r="R128" s="146">
        <v>77</v>
      </c>
      <c r="S128" s="300" t="str">
        <f>Лист2!L79</f>
        <v>133 (4,0)</v>
      </c>
      <c r="T128" s="301"/>
      <c r="U128" s="298">
        <f>SUMPRODUCT(Лист2!M79)</f>
        <v>1080</v>
      </c>
      <c r="V128" s="299"/>
      <c r="W128" s="86">
        <v>12</v>
      </c>
      <c r="X128" s="317"/>
    </row>
    <row r="129" spans="2:28" ht="6.9" customHeight="1" x14ac:dyDescent="0.3">
      <c r="H129" s="8"/>
      <c r="I129" s="8"/>
      <c r="J129" s="39">
        <v>8</v>
      </c>
      <c r="K129" s="142" t="s">
        <v>364</v>
      </c>
      <c r="L129" s="39">
        <f>Лист2!R79</f>
        <v>2525</v>
      </c>
      <c r="M129" s="39">
        <f>Лист2!S79</f>
        <v>132</v>
      </c>
      <c r="N129" s="39">
        <v>12</v>
      </c>
      <c r="O129" s="304"/>
      <c r="P129" s="70"/>
      <c r="Q129" s="70"/>
      <c r="R129" s="86">
        <v>78</v>
      </c>
      <c r="S129" s="300" t="str">
        <f>Лист2!L80</f>
        <v>133 (4,5)</v>
      </c>
      <c r="T129" s="301"/>
      <c r="U129" s="298">
        <f>SUMPRODUCT(Лист2!M80)</f>
        <v>1210</v>
      </c>
      <c r="V129" s="299"/>
      <c r="W129" s="86">
        <v>12</v>
      </c>
      <c r="X129" s="317"/>
    </row>
    <row r="130" spans="2:28" ht="6.9" customHeight="1" x14ac:dyDescent="0.3">
      <c r="J130" s="39">
        <v>9</v>
      </c>
      <c r="K130" s="142" t="s">
        <v>365</v>
      </c>
      <c r="L130" s="39">
        <f>Лист2!R80</f>
        <v>2825</v>
      </c>
      <c r="M130" s="39">
        <f>Лист2!S80</f>
        <v>132</v>
      </c>
      <c r="N130" s="39">
        <v>12</v>
      </c>
      <c r="O130" s="304"/>
      <c r="P130" s="70"/>
      <c r="Q130" s="70"/>
      <c r="R130" s="86">
        <v>79</v>
      </c>
      <c r="S130" s="300" t="str">
        <f>Лист2!L81</f>
        <v>159 (2,0)</v>
      </c>
      <c r="T130" s="301"/>
      <c r="U130" s="298">
        <f>SUMPRODUCT(Лист2!M81)</f>
        <v>545.79</v>
      </c>
      <c r="V130" s="299"/>
      <c r="W130" s="86">
        <v>6</v>
      </c>
      <c r="X130" s="306" t="s">
        <v>376</v>
      </c>
    </row>
    <row r="131" spans="2:28" ht="6.9" customHeight="1" x14ac:dyDescent="0.3">
      <c r="J131" s="39">
        <v>10</v>
      </c>
      <c r="K131" s="142" t="s">
        <v>366</v>
      </c>
      <c r="L131" s="39">
        <f>Лист2!R81</f>
        <v>3220</v>
      </c>
      <c r="M131" s="39">
        <f>Лист2!S81</f>
        <v>132</v>
      </c>
      <c r="N131" s="39">
        <v>12</v>
      </c>
      <c r="O131" s="304"/>
      <c r="P131" s="70"/>
      <c r="Q131" s="70"/>
      <c r="R131" s="146">
        <v>80</v>
      </c>
      <c r="S131" s="300" t="str">
        <f>Лист2!L82</f>
        <v>159 (2,5)</v>
      </c>
      <c r="T131" s="301"/>
      <c r="U131" s="298">
        <f>SUMPRODUCT(Лист2!M82)</f>
        <v>675.5</v>
      </c>
      <c r="V131" s="299"/>
      <c r="W131" s="86">
        <v>12</v>
      </c>
      <c r="X131" s="307"/>
    </row>
    <row r="132" spans="2:28" ht="6.9" customHeight="1" x14ac:dyDescent="0.3">
      <c r="J132" s="39">
        <v>11</v>
      </c>
      <c r="K132" s="142" t="s">
        <v>367</v>
      </c>
      <c r="L132" s="39">
        <f>Лист2!R82</f>
        <v>3670</v>
      </c>
      <c r="M132" s="39">
        <f>Лист2!S82</f>
        <v>132</v>
      </c>
      <c r="N132" s="39">
        <v>12</v>
      </c>
      <c r="O132" s="304"/>
      <c r="P132" s="70"/>
      <c r="Q132" s="70"/>
      <c r="R132" s="86">
        <v>81</v>
      </c>
      <c r="S132" s="300" t="str">
        <f>Лист2!L83</f>
        <v>159 (3,0)</v>
      </c>
      <c r="T132" s="301"/>
      <c r="U132" s="298">
        <f>SUMPRODUCT(Лист2!M83)</f>
        <v>980.9</v>
      </c>
      <c r="V132" s="299"/>
      <c r="W132" s="86">
        <v>12</v>
      </c>
      <c r="X132" s="307"/>
    </row>
    <row r="133" spans="2:28" ht="6.9" customHeight="1" x14ac:dyDescent="0.3">
      <c r="J133" s="39">
        <v>12</v>
      </c>
      <c r="K133" s="142" t="s">
        <v>487</v>
      </c>
      <c r="L133" s="39">
        <f>Лист2!R83</f>
        <v>5320</v>
      </c>
      <c r="M133" s="39">
        <f>Лист2!S83</f>
        <v>167</v>
      </c>
      <c r="N133" s="39">
        <v>12</v>
      </c>
      <c r="O133" s="305"/>
      <c r="P133" s="70"/>
      <c r="Q133" s="70"/>
      <c r="R133" s="146">
        <v>82</v>
      </c>
      <c r="S133" s="300" t="str">
        <f>Лист2!L84</f>
        <v>159 (4,0)</v>
      </c>
      <c r="T133" s="301"/>
      <c r="U133" s="298">
        <f>SUMPRODUCT(Лист2!M84)</f>
        <v>1300</v>
      </c>
      <c r="V133" s="299"/>
      <c r="W133" s="86">
        <v>12</v>
      </c>
      <c r="X133" s="307"/>
    </row>
    <row r="134" spans="2:28" ht="6.9" customHeight="1" x14ac:dyDescent="0.3">
      <c r="J134" s="8"/>
      <c r="O134" s="36"/>
      <c r="P134" s="70"/>
      <c r="Q134" s="70"/>
      <c r="R134" s="86">
        <v>83</v>
      </c>
      <c r="S134" s="300" t="str">
        <f>Лист2!L85</f>
        <v>159 (4,5)</v>
      </c>
      <c r="T134" s="301"/>
      <c r="U134" s="298">
        <f>SUMPRODUCT(Лист2!M85)</f>
        <v>1460</v>
      </c>
      <c r="V134" s="299"/>
      <c r="W134" s="86">
        <v>12</v>
      </c>
      <c r="X134" s="307"/>
      <c r="Y134" s="7"/>
    </row>
    <row r="135" spans="2:28" ht="6.9" customHeight="1" x14ac:dyDescent="0.3">
      <c r="P135" s="70"/>
      <c r="Q135" s="70"/>
      <c r="R135" s="146">
        <v>84</v>
      </c>
      <c r="S135" s="300" t="str">
        <f>Лист2!L86</f>
        <v>159 (5,0)</v>
      </c>
      <c r="T135" s="301"/>
      <c r="U135" s="298">
        <f>SUMPRODUCT(Лист2!M86)</f>
        <v>1615</v>
      </c>
      <c r="V135" s="299"/>
      <c r="W135" s="86">
        <v>12</v>
      </c>
      <c r="X135" s="307"/>
    </row>
    <row r="136" spans="2:28" ht="6.9" customHeight="1" x14ac:dyDescent="0.3">
      <c r="P136" s="70"/>
      <c r="Q136" s="70"/>
      <c r="R136" s="86">
        <v>85</v>
      </c>
      <c r="S136" s="300" t="str">
        <f>Лист2!L87</f>
        <v>219 (3,0)</v>
      </c>
      <c r="T136" s="301"/>
      <c r="U136" s="298">
        <f>SUMPRODUCT(Лист2!M87)</f>
        <v>1400</v>
      </c>
      <c r="V136" s="299"/>
      <c r="W136" s="86">
        <v>12</v>
      </c>
      <c r="X136" s="307"/>
      <c r="AA136" s="1"/>
      <c r="AB136" s="1"/>
    </row>
    <row r="137" spans="2:28" ht="6.9" customHeight="1" x14ac:dyDescent="0.3">
      <c r="B137" s="1" t="str">
        <f>Лист1!O4</f>
        <v>08.04.2024 год</v>
      </c>
      <c r="P137" s="70"/>
      <c r="Q137" s="70"/>
      <c r="R137" s="86">
        <v>86</v>
      </c>
      <c r="S137" s="300" t="str">
        <f>Лист2!L88</f>
        <v>219 (4,0)</v>
      </c>
      <c r="T137" s="301"/>
      <c r="U137" s="298">
        <f>SUMPRODUCT(Лист2!M88)</f>
        <v>1805</v>
      </c>
      <c r="V137" s="299"/>
      <c r="W137" s="86">
        <v>12</v>
      </c>
      <c r="X137" s="307"/>
    </row>
    <row r="138" spans="2:28" ht="6.9" customHeight="1" x14ac:dyDescent="0.3">
      <c r="P138" s="74"/>
      <c r="Q138" s="70"/>
      <c r="R138" s="146">
        <v>87</v>
      </c>
      <c r="S138" s="300" t="str">
        <f>Лист2!L89</f>
        <v>219 (4,5)</v>
      </c>
      <c r="T138" s="301"/>
      <c r="U138" s="298">
        <f>SUMPRODUCT(Лист2!M89)</f>
        <v>2025</v>
      </c>
      <c r="V138" s="299"/>
      <c r="W138" s="86">
        <v>12</v>
      </c>
      <c r="X138" s="307"/>
    </row>
    <row r="139" spans="2:28" ht="6.9" customHeight="1" x14ac:dyDescent="0.3">
      <c r="R139" s="86">
        <v>88</v>
      </c>
      <c r="S139" s="300" t="str">
        <f>Лист2!L90</f>
        <v>219 (5,0)</v>
      </c>
      <c r="T139" s="301"/>
      <c r="U139" s="298">
        <f>SUMPRODUCT(Лист2!M90)</f>
        <v>2245</v>
      </c>
      <c r="V139" s="299"/>
      <c r="W139" s="86">
        <v>12</v>
      </c>
      <c r="X139" s="307"/>
    </row>
    <row r="140" spans="2:28" ht="6.9" customHeight="1" x14ac:dyDescent="0.3">
      <c r="R140" s="146">
        <v>89</v>
      </c>
      <c r="S140" s="300" t="str">
        <f>Лист2!L91</f>
        <v>325 (6,0)</v>
      </c>
      <c r="T140" s="301"/>
      <c r="U140" s="298">
        <f>SUMPRODUCT(Лист2!M91)</f>
        <v>4485</v>
      </c>
      <c r="V140" s="299"/>
      <c r="W140" s="86">
        <v>12</v>
      </c>
      <c r="X140" s="307"/>
    </row>
    <row r="141" spans="2:28" ht="6.9" customHeight="1" x14ac:dyDescent="0.3">
      <c r="R141" s="86">
        <v>90</v>
      </c>
      <c r="S141" s="300" t="str">
        <f>Лист2!L92</f>
        <v>325 (8,0)</v>
      </c>
      <c r="T141" s="301"/>
      <c r="U141" s="298">
        <f>SUMPRODUCT(Лист2!M92)</f>
        <v>5940</v>
      </c>
      <c r="V141" s="299"/>
      <c r="W141" s="86">
        <v>12</v>
      </c>
      <c r="X141" s="307"/>
    </row>
    <row r="142" spans="2:28" ht="6.9" customHeight="1" x14ac:dyDescent="0.3">
      <c r="R142" s="146">
        <v>91</v>
      </c>
      <c r="S142" s="300" t="str">
        <f>Лист2!L93</f>
        <v>426 (5,0)</v>
      </c>
      <c r="T142" s="301"/>
      <c r="U142" s="298">
        <f>SUMPRODUCT(Лист2!M93)</f>
        <v>9750</v>
      </c>
      <c r="V142" s="299"/>
      <c r="W142" s="86">
        <v>12</v>
      </c>
      <c r="X142" s="308"/>
    </row>
    <row r="143" spans="2:28" ht="6.9" customHeight="1" x14ac:dyDescent="0.3">
      <c r="R143" s="70"/>
      <c r="S143" s="70"/>
      <c r="T143" s="70"/>
      <c r="U143" s="70"/>
      <c r="V143" s="70"/>
      <c r="W143" s="70"/>
      <c r="X143" s="4"/>
    </row>
    <row r="144" spans="2:28" ht="6.9" customHeight="1" x14ac:dyDescent="0.3">
      <c r="P144" s="7"/>
      <c r="R144" s="70"/>
      <c r="S144" s="70"/>
      <c r="T144" s="70"/>
      <c r="U144" s="70"/>
      <c r="V144" s="70"/>
      <c r="W144" s="70"/>
      <c r="X144" s="4"/>
    </row>
    <row r="145" spans="18:24" ht="6.9" customHeight="1" x14ac:dyDescent="0.3">
      <c r="R145" s="70"/>
      <c r="S145" s="70"/>
      <c r="T145" s="70"/>
      <c r="U145" s="70"/>
      <c r="V145" s="70"/>
      <c r="W145" s="70"/>
      <c r="X145" s="76"/>
    </row>
    <row r="146" spans="18:24" ht="6.9" customHeight="1" x14ac:dyDescent="0.3">
      <c r="X146" s="76"/>
    </row>
    <row r="147" spans="18:24" ht="6.9" customHeight="1" x14ac:dyDescent="0.3">
      <c r="X147" s="76"/>
    </row>
    <row r="148" spans="18:24" ht="6.9" customHeight="1" x14ac:dyDescent="0.3">
      <c r="X148" s="75"/>
    </row>
    <row r="149" spans="18:24" ht="6.9" customHeight="1" x14ac:dyDescent="0.3">
      <c r="X149" s="70"/>
    </row>
    <row r="150" spans="18:24" ht="6.9" customHeight="1" x14ac:dyDescent="0.3">
      <c r="T150" s="74"/>
      <c r="V150" s="7"/>
      <c r="W150" s="70"/>
      <c r="X150" s="36"/>
    </row>
  </sheetData>
  <mergeCells count="487">
    <mergeCell ref="X117:X129"/>
    <mergeCell ref="X130:X142"/>
    <mergeCell ref="L59:M59"/>
    <mergeCell ref="O37:O60"/>
    <mergeCell ref="U68:V68"/>
    <mergeCell ref="U64:V64"/>
    <mergeCell ref="L47:M47"/>
    <mergeCell ref="L44:M44"/>
    <mergeCell ref="L46:M46"/>
    <mergeCell ref="L61:M61"/>
    <mergeCell ref="L71:M71"/>
    <mergeCell ref="L86:M86"/>
    <mergeCell ref="L75:M75"/>
    <mergeCell ref="L80:M80"/>
    <mergeCell ref="L79:M79"/>
    <mergeCell ref="L72:M72"/>
    <mergeCell ref="O81:O89"/>
    <mergeCell ref="L55:M55"/>
    <mergeCell ref="S62:T62"/>
    <mergeCell ref="X52:X71"/>
    <mergeCell ref="L49:M49"/>
    <mergeCell ref="L64:M64"/>
    <mergeCell ref="S50:T50"/>
    <mergeCell ref="L41:M41"/>
    <mergeCell ref="O1:O2"/>
    <mergeCell ref="L1:M1"/>
    <mergeCell ref="S1:T1"/>
    <mergeCell ref="L13:M13"/>
    <mergeCell ref="C39:D39"/>
    <mergeCell ref="C42:D42"/>
    <mergeCell ref="C50:D50"/>
    <mergeCell ref="S5:T5"/>
    <mergeCell ref="S4:T4"/>
    <mergeCell ref="S7:T7"/>
    <mergeCell ref="S8:T8"/>
    <mergeCell ref="L16:M16"/>
    <mergeCell ref="L7:M7"/>
    <mergeCell ref="L17:M17"/>
    <mergeCell ref="L15:M15"/>
    <mergeCell ref="S16:T16"/>
    <mergeCell ref="S2:T2"/>
    <mergeCell ref="S3:T3"/>
    <mergeCell ref="C32:D32"/>
    <mergeCell ref="C36:D36"/>
    <mergeCell ref="C1:D1"/>
    <mergeCell ref="L3:M3"/>
    <mergeCell ref="C33:D33"/>
    <mergeCell ref="S43:T43"/>
    <mergeCell ref="S44:T44"/>
    <mergeCell ref="S18:T18"/>
    <mergeCell ref="L20:M20"/>
    <mergeCell ref="L42:M42"/>
    <mergeCell ref="S33:T33"/>
    <mergeCell ref="S24:T24"/>
    <mergeCell ref="S25:T25"/>
    <mergeCell ref="L33:M33"/>
    <mergeCell ref="S28:T28"/>
    <mergeCell ref="L35:M35"/>
    <mergeCell ref="S30:T30"/>
    <mergeCell ref="L27:M27"/>
    <mergeCell ref="L28:M28"/>
    <mergeCell ref="L29:M29"/>
    <mergeCell ref="L38:M38"/>
    <mergeCell ref="L24:M24"/>
    <mergeCell ref="S23:T23"/>
    <mergeCell ref="L19:M19"/>
    <mergeCell ref="L22:M22"/>
    <mergeCell ref="L23:M23"/>
    <mergeCell ref="L26:M26"/>
    <mergeCell ref="S34:T34"/>
    <mergeCell ref="L25:M25"/>
    <mergeCell ref="L34:M34"/>
    <mergeCell ref="L39:M39"/>
    <mergeCell ref="S35:T35"/>
    <mergeCell ref="S36:T36"/>
    <mergeCell ref="S32:T32"/>
    <mergeCell ref="S37:T37"/>
    <mergeCell ref="S21:T21"/>
    <mergeCell ref="S29:T29"/>
    <mergeCell ref="S6:T6"/>
    <mergeCell ref="L4:M4"/>
    <mergeCell ref="S15:T15"/>
    <mergeCell ref="S14:T14"/>
    <mergeCell ref="S22:T22"/>
    <mergeCell ref="S11:T11"/>
    <mergeCell ref="S9:T9"/>
    <mergeCell ref="S12:T12"/>
    <mergeCell ref="L21:M21"/>
    <mergeCell ref="L9:M9"/>
    <mergeCell ref="L10:M10"/>
    <mergeCell ref="S10:T10"/>
    <mergeCell ref="S13:T13"/>
    <mergeCell ref="S19:T19"/>
    <mergeCell ref="S20:T20"/>
    <mergeCell ref="L12:M12"/>
    <mergeCell ref="L2:M2"/>
    <mergeCell ref="L5:M5"/>
    <mergeCell ref="C17:D17"/>
    <mergeCell ref="L11:M11"/>
    <mergeCell ref="L18:M18"/>
    <mergeCell ref="L8:M8"/>
    <mergeCell ref="L6:M6"/>
    <mergeCell ref="C5:D5"/>
    <mergeCell ref="C3:D3"/>
    <mergeCell ref="C4:D4"/>
    <mergeCell ref="C6:D6"/>
    <mergeCell ref="L14:M14"/>
    <mergeCell ref="C9:D9"/>
    <mergeCell ref="C11:D11"/>
    <mergeCell ref="C14:D14"/>
    <mergeCell ref="C12:D12"/>
    <mergeCell ref="C10:D10"/>
    <mergeCell ref="C13:D13"/>
    <mergeCell ref="C16:D16"/>
    <mergeCell ref="C15:D15"/>
    <mergeCell ref="F1:F28"/>
    <mergeCell ref="C2:D2"/>
    <mergeCell ref="C7:D7"/>
    <mergeCell ref="C8:D8"/>
    <mergeCell ref="C23:D23"/>
    <mergeCell ref="C25:D25"/>
    <mergeCell ref="C47:D47"/>
    <mergeCell ref="C18:D18"/>
    <mergeCell ref="C27:D27"/>
    <mergeCell ref="C21:D21"/>
    <mergeCell ref="C30:D30"/>
    <mergeCell ref="C22:D22"/>
    <mergeCell ref="C28:D28"/>
    <mergeCell ref="C19:D19"/>
    <mergeCell ref="C20:D20"/>
    <mergeCell ref="C26:D26"/>
    <mergeCell ref="C24:D24"/>
    <mergeCell ref="C40:D40"/>
    <mergeCell ref="C37:D37"/>
    <mergeCell ref="C41:D41"/>
    <mergeCell ref="L43:M43"/>
    <mergeCell ref="C56:D56"/>
    <mergeCell ref="F29:F54"/>
    <mergeCell ref="C35:D35"/>
    <mergeCell ref="C57:D57"/>
    <mergeCell ref="C53:D53"/>
    <mergeCell ref="C49:D49"/>
    <mergeCell ref="C48:D48"/>
    <mergeCell ref="C46:D46"/>
    <mergeCell ref="C43:D43"/>
    <mergeCell ref="C52:D52"/>
    <mergeCell ref="L56:M56"/>
    <mergeCell ref="C31:D31"/>
    <mergeCell ref="C34:D34"/>
    <mergeCell ref="C38:D38"/>
    <mergeCell ref="L31:M31"/>
    <mergeCell ref="L57:M57"/>
    <mergeCell ref="C29:D29"/>
    <mergeCell ref="C44:D44"/>
    <mergeCell ref="L40:M40"/>
    <mergeCell ref="L30:M30"/>
    <mergeCell ref="L36:M36"/>
    <mergeCell ref="L52:M52"/>
    <mergeCell ref="L54:M54"/>
    <mergeCell ref="L65:M65"/>
    <mergeCell ref="C51:D51"/>
    <mergeCell ref="C61:D61"/>
    <mergeCell ref="L81:M81"/>
    <mergeCell ref="L45:M45"/>
    <mergeCell ref="L48:M48"/>
    <mergeCell ref="L62:M62"/>
    <mergeCell ref="C55:D55"/>
    <mergeCell ref="C58:D58"/>
    <mergeCell ref="C59:D59"/>
    <mergeCell ref="C63:D63"/>
    <mergeCell ref="C60:D60"/>
    <mergeCell ref="L53:M53"/>
    <mergeCell ref="L60:M60"/>
    <mergeCell ref="C45:D45"/>
    <mergeCell ref="L63:M63"/>
    <mergeCell ref="L51:M51"/>
    <mergeCell ref="C54:D54"/>
    <mergeCell ref="L50:M50"/>
    <mergeCell ref="L58:M58"/>
    <mergeCell ref="L70:M70"/>
    <mergeCell ref="L77:M77"/>
    <mergeCell ref="C65:D65"/>
    <mergeCell ref="C64:D64"/>
    <mergeCell ref="L84:M84"/>
    <mergeCell ref="L85:M85"/>
    <mergeCell ref="L73:M73"/>
    <mergeCell ref="C74:D74"/>
    <mergeCell ref="C67:D67"/>
    <mergeCell ref="C91:D91"/>
    <mergeCell ref="L69:M69"/>
    <mergeCell ref="L74:M74"/>
    <mergeCell ref="C73:D73"/>
    <mergeCell ref="C71:D71"/>
    <mergeCell ref="C68:D68"/>
    <mergeCell ref="C72:D72"/>
    <mergeCell ref="L76:M76"/>
    <mergeCell ref="L67:M67"/>
    <mergeCell ref="C76:D76"/>
    <mergeCell ref="F55:F92"/>
    <mergeCell ref="C66:D66"/>
    <mergeCell ref="C75:D75"/>
    <mergeCell ref="C70:D70"/>
    <mergeCell ref="C77:D77"/>
    <mergeCell ref="C78:D78"/>
    <mergeCell ref="C69:D69"/>
    <mergeCell ref="C85:D85"/>
    <mergeCell ref="C84:D84"/>
    <mergeCell ref="C62:D62"/>
    <mergeCell ref="L66:M66"/>
    <mergeCell ref="C98:D98"/>
    <mergeCell ref="L96:M96"/>
    <mergeCell ref="L102:M102"/>
    <mergeCell ref="L99:M99"/>
    <mergeCell ref="C83:D83"/>
    <mergeCell ref="C79:D79"/>
    <mergeCell ref="L82:M82"/>
    <mergeCell ref="C81:D81"/>
    <mergeCell ref="C80:D80"/>
    <mergeCell ref="L83:M83"/>
    <mergeCell ref="C92:D92"/>
    <mergeCell ref="C87:D87"/>
    <mergeCell ref="C88:D88"/>
    <mergeCell ref="L97:M97"/>
    <mergeCell ref="L95:M95"/>
    <mergeCell ref="C90:D90"/>
    <mergeCell ref="C89:D89"/>
    <mergeCell ref="C96:D96"/>
    <mergeCell ref="C95:D95"/>
    <mergeCell ref="L88:M88"/>
    <mergeCell ref="C93:D93"/>
    <mergeCell ref="L90:M90"/>
    <mergeCell ref="C82:D82"/>
    <mergeCell ref="C86:D86"/>
    <mergeCell ref="S115:T115"/>
    <mergeCell ref="L89:M89"/>
    <mergeCell ref="S73:T73"/>
    <mergeCell ref="S75:T75"/>
    <mergeCell ref="S76:T76"/>
    <mergeCell ref="S89:T89"/>
    <mergeCell ref="S100:T100"/>
    <mergeCell ref="S82:T82"/>
    <mergeCell ref="S92:T92"/>
    <mergeCell ref="L87:M87"/>
    <mergeCell ref="S99:T99"/>
    <mergeCell ref="S91:T91"/>
    <mergeCell ref="L100:M100"/>
    <mergeCell ref="L98:M98"/>
    <mergeCell ref="S95:T95"/>
    <mergeCell ref="L94:M94"/>
    <mergeCell ref="L91:M91"/>
    <mergeCell ref="L93:M93"/>
    <mergeCell ref="O90:O103"/>
    <mergeCell ref="O61:O80"/>
    <mergeCell ref="S71:T71"/>
    <mergeCell ref="S80:T80"/>
    <mergeCell ref="L92:M92"/>
    <mergeCell ref="S111:T111"/>
    <mergeCell ref="L107:M107"/>
    <mergeCell ref="L106:M106"/>
    <mergeCell ref="S118:T118"/>
    <mergeCell ref="C97:D97"/>
    <mergeCell ref="C99:D99"/>
    <mergeCell ref="S113:T113"/>
    <mergeCell ref="S106:T106"/>
    <mergeCell ref="S112:T112"/>
    <mergeCell ref="L111:M111"/>
    <mergeCell ref="S109:T109"/>
    <mergeCell ref="F93:F99"/>
    <mergeCell ref="L113:M113"/>
    <mergeCell ref="S103:T103"/>
    <mergeCell ref="O104:O110"/>
    <mergeCell ref="L108:M108"/>
    <mergeCell ref="L104:M104"/>
    <mergeCell ref="S110:T110"/>
    <mergeCell ref="L109:M109"/>
    <mergeCell ref="F100:F109"/>
    <mergeCell ref="L103:M103"/>
    <mergeCell ref="L101:M101"/>
    <mergeCell ref="C94:D94"/>
    <mergeCell ref="U121:V121"/>
    <mergeCell ref="U116:V116"/>
    <mergeCell ref="U117:V117"/>
    <mergeCell ref="U120:V120"/>
    <mergeCell ref="S116:T116"/>
    <mergeCell ref="S117:T117"/>
    <mergeCell ref="S119:T119"/>
    <mergeCell ref="S123:T123"/>
    <mergeCell ref="S122:T122"/>
    <mergeCell ref="S121:T121"/>
    <mergeCell ref="U118:V118"/>
    <mergeCell ref="U119:V119"/>
    <mergeCell ref="U142:V142"/>
    <mergeCell ref="U141:V141"/>
    <mergeCell ref="U139:V139"/>
    <mergeCell ref="U138:V138"/>
    <mergeCell ref="U137:V137"/>
    <mergeCell ref="U135:V135"/>
    <mergeCell ref="U131:V131"/>
    <mergeCell ref="U134:V134"/>
    <mergeCell ref="L117:M117"/>
    <mergeCell ref="S141:T141"/>
    <mergeCell ref="S142:T142"/>
    <mergeCell ref="S134:T134"/>
    <mergeCell ref="S136:T136"/>
    <mergeCell ref="S138:T138"/>
    <mergeCell ref="S139:T139"/>
    <mergeCell ref="S133:T133"/>
    <mergeCell ref="S131:T131"/>
    <mergeCell ref="S125:T125"/>
    <mergeCell ref="S140:T140"/>
    <mergeCell ref="S127:T127"/>
    <mergeCell ref="S126:T126"/>
    <mergeCell ref="S137:T137"/>
    <mergeCell ref="S128:T128"/>
    <mergeCell ref="S135:T135"/>
    <mergeCell ref="S83:T83"/>
    <mergeCell ref="U84:V84"/>
    <mergeCell ref="S88:T88"/>
    <mergeCell ref="S93:T93"/>
    <mergeCell ref="U86:V86"/>
    <mergeCell ref="S87:T87"/>
    <mergeCell ref="U87:V87"/>
    <mergeCell ref="U95:V95"/>
    <mergeCell ref="S84:T84"/>
    <mergeCell ref="U133:V133"/>
    <mergeCell ref="U132:V132"/>
    <mergeCell ref="U140:V140"/>
    <mergeCell ref="S132:T132"/>
    <mergeCell ref="O127:O133"/>
    <mergeCell ref="L105:M105"/>
    <mergeCell ref="L110:M110"/>
    <mergeCell ref="S120:T120"/>
    <mergeCell ref="U125:V125"/>
    <mergeCell ref="U136:V136"/>
    <mergeCell ref="U129:V129"/>
    <mergeCell ref="U130:V130"/>
    <mergeCell ref="U126:V126"/>
    <mergeCell ref="U128:V128"/>
    <mergeCell ref="U127:V127"/>
    <mergeCell ref="O122:O126"/>
    <mergeCell ref="L115:M115"/>
    <mergeCell ref="S129:T129"/>
    <mergeCell ref="S124:T124"/>
    <mergeCell ref="S130:T130"/>
    <mergeCell ref="U111:V111"/>
    <mergeCell ref="U122:V122"/>
    <mergeCell ref="U123:V123"/>
    <mergeCell ref="U113:V113"/>
    <mergeCell ref="C125:D125"/>
    <mergeCell ref="O117:O121"/>
    <mergeCell ref="C122:D122"/>
    <mergeCell ref="C123:D123"/>
    <mergeCell ref="F122:F123"/>
    <mergeCell ref="F110:F121"/>
    <mergeCell ref="C124:D124"/>
    <mergeCell ref="L119:M119"/>
    <mergeCell ref="L121:M121"/>
    <mergeCell ref="L118:M118"/>
    <mergeCell ref="F124:F127"/>
    <mergeCell ref="O114:O116"/>
    <mergeCell ref="C127:D127"/>
    <mergeCell ref="L114:M114"/>
    <mergeCell ref="C126:D126"/>
    <mergeCell ref="L120:M120"/>
    <mergeCell ref="L116:M116"/>
    <mergeCell ref="L112:M112"/>
    <mergeCell ref="O111:O113"/>
    <mergeCell ref="U124:V124"/>
    <mergeCell ref="X100:X116"/>
    <mergeCell ref="U83:V83"/>
    <mergeCell ref="U78:V78"/>
    <mergeCell ref="U115:V115"/>
    <mergeCell ref="U112:V112"/>
    <mergeCell ref="S72:T72"/>
    <mergeCell ref="U85:V85"/>
    <mergeCell ref="U110:V110"/>
    <mergeCell ref="S101:T101"/>
    <mergeCell ref="S104:T104"/>
    <mergeCell ref="U109:V109"/>
    <mergeCell ref="U106:V106"/>
    <mergeCell ref="X72:X99"/>
    <mergeCell ref="U104:V104"/>
    <mergeCell ref="U108:V108"/>
    <mergeCell ref="U105:V105"/>
    <mergeCell ref="S108:T108"/>
    <mergeCell ref="U107:V107"/>
    <mergeCell ref="S107:T107"/>
    <mergeCell ref="U100:V100"/>
    <mergeCell ref="U97:V97"/>
    <mergeCell ref="U99:V99"/>
    <mergeCell ref="U103:V103"/>
    <mergeCell ref="U72:V72"/>
    <mergeCell ref="U79:V79"/>
    <mergeCell ref="U82:V82"/>
    <mergeCell ref="S98:T98"/>
    <mergeCell ref="S64:T64"/>
    <mergeCell ref="S69:T69"/>
    <mergeCell ref="U69:V69"/>
    <mergeCell ref="U93:V93"/>
    <mergeCell ref="U114:V114"/>
    <mergeCell ref="S114:T114"/>
    <mergeCell ref="S102:T102"/>
    <mergeCell ref="U102:V102"/>
    <mergeCell ref="U101:V101"/>
    <mergeCell ref="U98:V98"/>
    <mergeCell ref="S97:T97"/>
    <mergeCell ref="S105:T105"/>
    <mergeCell ref="U92:V92"/>
    <mergeCell ref="U91:V91"/>
    <mergeCell ref="U96:V96"/>
    <mergeCell ref="U89:V89"/>
    <mergeCell ref="S85:T85"/>
    <mergeCell ref="S94:T94"/>
    <mergeCell ref="S96:T96"/>
    <mergeCell ref="U94:V94"/>
    <mergeCell ref="V20:V25"/>
    <mergeCell ref="S48:T48"/>
    <mergeCell ref="S90:T90"/>
    <mergeCell ref="U90:V90"/>
    <mergeCell ref="S17:T17"/>
    <mergeCell ref="S42:T42"/>
    <mergeCell ref="S67:T67"/>
    <mergeCell ref="U66:V66"/>
    <mergeCell ref="U65:V65"/>
    <mergeCell ref="U54:V54"/>
    <mergeCell ref="U61:V61"/>
    <mergeCell ref="S38:T38"/>
    <mergeCell ref="S40:T40"/>
    <mergeCell ref="S27:T27"/>
    <mergeCell ref="U56:V56"/>
    <mergeCell ref="S39:T39"/>
    <mergeCell ref="S49:T49"/>
    <mergeCell ref="U55:V55"/>
    <mergeCell ref="S52:T52"/>
    <mergeCell ref="U52:V52"/>
    <mergeCell ref="U57:V57"/>
    <mergeCell ref="S56:T56"/>
    <mergeCell ref="S53:T53"/>
    <mergeCell ref="U88:V88"/>
    <mergeCell ref="L37:M37"/>
    <mergeCell ref="L32:M32"/>
    <mergeCell ref="V46:V51"/>
    <mergeCell ref="S31:T31"/>
    <mergeCell ref="S81:T81"/>
    <mergeCell ref="U81:V81"/>
    <mergeCell ref="V27:V35"/>
    <mergeCell ref="S51:T51"/>
    <mergeCell ref="S66:T66"/>
    <mergeCell ref="U58:V58"/>
    <mergeCell ref="U63:V63"/>
    <mergeCell ref="U59:V59"/>
    <mergeCell ref="S68:T68"/>
    <mergeCell ref="U62:V62"/>
    <mergeCell ref="U67:V67"/>
    <mergeCell ref="S65:T65"/>
    <mergeCell ref="S55:T55"/>
    <mergeCell ref="O3:O36"/>
    <mergeCell ref="V1:V9"/>
    <mergeCell ref="L78:M78"/>
    <mergeCell ref="L68:M68"/>
    <mergeCell ref="S47:T47"/>
    <mergeCell ref="S41:T41"/>
    <mergeCell ref="S45:T45"/>
    <mergeCell ref="S46:T46"/>
    <mergeCell ref="U75:V75"/>
    <mergeCell ref="U73:V73"/>
    <mergeCell ref="U76:V76"/>
    <mergeCell ref="S86:T86"/>
    <mergeCell ref="S77:T77"/>
    <mergeCell ref="U53:V53"/>
    <mergeCell ref="S74:T74"/>
    <mergeCell ref="U74:V74"/>
    <mergeCell ref="S63:T63"/>
    <mergeCell ref="S59:T59"/>
    <mergeCell ref="S58:T58"/>
    <mergeCell ref="S61:T61"/>
    <mergeCell ref="S57:T57"/>
    <mergeCell ref="S60:T60"/>
    <mergeCell ref="S54:T54"/>
    <mergeCell ref="U80:V80"/>
    <mergeCell ref="S79:T79"/>
    <mergeCell ref="U77:V77"/>
    <mergeCell ref="S70:T70"/>
    <mergeCell ref="U60:V60"/>
    <mergeCell ref="S78:T78"/>
    <mergeCell ref="U70:V70"/>
    <mergeCell ref="U71:V71"/>
  </mergeCells>
  <printOptions horizontalCentered="1" verticalCentered="1"/>
  <pageMargins left="0.24" right="0.24" top="0.2" bottom="0.2" header="0.2" footer="0.2"/>
  <pageSetup paperSize="9" scale="59" orientation="landscape" verticalDpi="1200" r:id="rId1"/>
  <ignoredErrors>
    <ignoredError sqref="E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S50"/>
  <sheetViews>
    <sheetView tabSelected="1" topLeftCell="B1" zoomScaleNormal="100" zoomScaleSheetLayoutView="85" workbookViewId="0">
      <selection activeCell="N20" sqref="N20:N22"/>
    </sheetView>
  </sheetViews>
  <sheetFormatPr defaultRowHeight="14.4" x14ac:dyDescent="0.3"/>
  <cols>
    <col min="1" max="1" width="4.5546875" customWidth="1"/>
    <col min="2" max="2" width="12.6640625" customWidth="1"/>
    <col min="3" max="3" width="9" customWidth="1"/>
    <col min="4" max="4" width="11.109375" customWidth="1"/>
    <col min="5" max="5" width="9.88671875" customWidth="1"/>
    <col min="7" max="7" width="12" customWidth="1"/>
    <col min="8" max="8" width="5.5546875" customWidth="1"/>
    <col min="9" max="9" width="10.88671875" customWidth="1"/>
    <col min="10" max="10" width="14.5546875" customWidth="1"/>
    <col min="12" max="12" width="7.88671875" customWidth="1"/>
    <col min="13" max="13" width="11.5546875" bestFit="1" customWidth="1"/>
    <col min="14" max="14" width="8.33203125" customWidth="1"/>
    <col min="15" max="15" width="7.44140625" customWidth="1"/>
    <col min="16" max="16" width="4.88671875" customWidth="1"/>
    <col min="17" max="17" width="10.88671875" customWidth="1"/>
    <col min="18" max="18" width="12.5546875" customWidth="1"/>
  </cols>
  <sheetData>
    <row r="1" spans="1:18" ht="15" customHeight="1" x14ac:dyDescent="0.3">
      <c r="A1" s="321" t="s">
        <v>571</v>
      </c>
      <c r="B1" s="321"/>
      <c r="C1" s="321"/>
      <c r="D1" s="321"/>
      <c r="E1" s="321"/>
      <c r="F1" s="321"/>
      <c r="G1" s="1"/>
      <c r="H1" s="39" t="s">
        <v>0</v>
      </c>
      <c r="I1" s="332" t="s">
        <v>1</v>
      </c>
      <c r="J1" s="333"/>
      <c r="K1" s="40" t="s">
        <v>653</v>
      </c>
      <c r="L1" s="47" t="s">
        <v>654</v>
      </c>
      <c r="M1" s="39" t="s">
        <v>655</v>
      </c>
      <c r="N1" s="1"/>
      <c r="O1" s="1"/>
      <c r="P1" s="1"/>
      <c r="Q1" s="319" t="s">
        <v>299</v>
      </c>
      <c r="R1" s="320"/>
    </row>
    <row r="2" spans="1:18" ht="15" customHeight="1" x14ac:dyDescent="0.3">
      <c r="A2" s="321"/>
      <c r="B2" s="321"/>
      <c r="C2" s="321"/>
      <c r="D2" s="321"/>
      <c r="E2" s="321"/>
      <c r="F2" s="321"/>
      <c r="H2" s="39">
        <v>1</v>
      </c>
      <c r="I2" s="332" t="str">
        <f>Лист1!C65</f>
        <v>4*1,5*6000</v>
      </c>
      <c r="J2" s="333"/>
      <c r="K2" s="47">
        <f>Лист1!D65</f>
        <v>300</v>
      </c>
      <c r="L2" s="47">
        <f>Лист1!F65</f>
        <v>24900</v>
      </c>
      <c r="M2" s="39">
        <f>Лист1!G65</f>
        <v>83</v>
      </c>
      <c r="N2" s="1"/>
      <c r="O2" s="1"/>
      <c r="P2" s="1"/>
      <c r="Q2" s="45" t="s">
        <v>110</v>
      </c>
      <c r="R2" s="45" t="s">
        <v>153</v>
      </c>
    </row>
    <row r="3" spans="1:18" ht="15" customHeight="1" x14ac:dyDescent="0.3">
      <c r="A3" s="39" t="s">
        <v>490</v>
      </c>
      <c r="B3" s="39" t="s">
        <v>110</v>
      </c>
      <c r="C3" s="39" t="s">
        <v>151</v>
      </c>
      <c r="D3" s="39" t="s">
        <v>152</v>
      </c>
      <c r="E3" s="39" t="s">
        <v>153</v>
      </c>
      <c r="F3" s="39" t="s">
        <v>154</v>
      </c>
      <c r="G3" s="8" t="s">
        <v>485</v>
      </c>
      <c r="H3" s="39">
        <v>2</v>
      </c>
      <c r="I3" s="330" t="str">
        <f>Лист1!C66</f>
        <v>5*1,5*6000</v>
      </c>
      <c r="J3" s="331"/>
      <c r="K3" s="27">
        <f>Лист1!D66</f>
        <v>368</v>
      </c>
      <c r="L3" s="47">
        <f>Лист1!F66</f>
        <v>30544</v>
      </c>
      <c r="M3" s="39">
        <f>Лист1!G66</f>
        <v>83</v>
      </c>
      <c r="N3" s="1"/>
      <c r="O3" s="1"/>
      <c r="P3" s="1"/>
      <c r="Q3" s="45" t="str">
        <f>Лист1!O38</f>
        <v>ВР 2,2</v>
      </c>
      <c r="R3" s="45">
        <f>Лист1!P38</f>
        <v>69</v>
      </c>
    </row>
    <row r="4" spans="1:18" ht="15" customHeight="1" x14ac:dyDescent="0.3">
      <c r="A4" s="39">
        <v>1</v>
      </c>
      <c r="B4" s="39" t="s">
        <v>245</v>
      </c>
      <c r="C4" s="39" t="s">
        <v>244</v>
      </c>
      <c r="D4" s="15">
        <f>Лист1!K21</f>
        <v>0</v>
      </c>
      <c r="E4" s="39">
        <f>Лист1!L21</f>
        <v>68</v>
      </c>
      <c r="F4" s="16">
        <f>Лист1!M21</f>
        <v>0.22</v>
      </c>
      <c r="G4" s="8">
        <v>5</v>
      </c>
      <c r="H4" s="39">
        <v>3</v>
      </c>
      <c r="I4" s="330" t="str">
        <f>Лист1!C67</f>
        <v>6*1,5*6000</v>
      </c>
      <c r="J4" s="331"/>
      <c r="K4" s="27">
        <f>Лист1!D67</f>
        <v>436</v>
      </c>
      <c r="L4" s="47">
        <f>Лист1!F67</f>
        <v>36188</v>
      </c>
      <c r="M4" s="39">
        <f>Лист1!G67</f>
        <v>83</v>
      </c>
      <c r="N4" s="1"/>
      <c r="O4" s="1"/>
      <c r="P4" s="1"/>
      <c r="Q4" s="45" t="str">
        <f>Лист1!O39</f>
        <v>ВР 2,4</v>
      </c>
      <c r="R4" s="45">
        <f>Лист1!P39</f>
        <v>68</v>
      </c>
    </row>
    <row r="5" spans="1:18" ht="15" customHeight="1" x14ac:dyDescent="0.3">
      <c r="A5" s="39">
        <v>2</v>
      </c>
      <c r="B5" s="39" t="s">
        <v>217</v>
      </c>
      <c r="C5" s="39" t="s">
        <v>244</v>
      </c>
      <c r="D5" s="15">
        <f>Лист1!K22</f>
        <v>0</v>
      </c>
      <c r="E5" s="39">
        <f>Лист1!L22</f>
        <v>67</v>
      </c>
      <c r="F5" s="16">
        <f>Лист1!M22</f>
        <v>0.32</v>
      </c>
      <c r="G5" s="8">
        <v>5</v>
      </c>
      <c r="H5" s="39">
        <v>4</v>
      </c>
      <c r="I5" s="330" t="str">
        <f>Лист1!C68</f>
        <v>8*1,5*6000</v>
      </c>
      <c r="J5" s="331"/>
      <c r="K5" s="27">
        <f>Лист1!D68</f>
        <v>573</v>
      </c>
      <c r="L5" s="47">
        <f>Лист1!F68</f>
        <v>47559</v>
      </c>
      <c r="M5" s="39">
        <f>Лист1!G68</f>
        <v>83</v>
      </c>
      <c r="N5" s="1"/>
      <c r="O5" s="1"/>
      <c r="P5" s="1"/>
      <c r="Q5" s="45" t="str">
        <f>Лист1!O40</f>
        <v>ВР 2,6</v>
      </c>
      <c r="R5" s="45">
        <f>Лист1!P40</f>
        <v>68</v>
      </c>
    </row>
    <row r="6" spans="1:18" ht="15" customHeight="1" x14ac:dyDescent="0.3">
      <c r="A6" s="39">
        <v>3</v>
      </c>
      <c r="B6" s="39" t="s">
        <v>155</v>
      </c>
      <c r="C6" s="39">
        <f>Лист1!J23</f>
        <v>11.75</v>
      </c>
      <c r="D6" s="15">
        <f>Лист1!K23</f>
        <v>40.92</v>
      </c>
      <c r="E6" s="39">
        <f>Лист1!L23</f>
        <v>66</v>
      </c>
      <c r="F6" s="16">
        <f>Лист1!M23</f>
        <v>0.62</v>
      </c>
      <c r="G6" s="8">
        <v>10</v>
      </c>
      <c r="H6" s="39">
        <v>5</v>
      </c>
      <c r="I6" s="330" t="str">
        <f>Лист1!C69</f>
        <v>10*1,5*6000</v>
      </c>
      <c r="J6" s="331"/>
      <c r="K6" s="27">
        <f>SUMPRODUCT(Лист1!D69)</f>
        <v>715</v>
      </c>
      <c r="L6" s="47">
        <f>Лист1!F69</f>
        <v>59345</v>
      </c>
      <c r="M6" s="39">
        <f>Лист1!G69</f>
        <v>83</v>
      </c>
      <c r="N6" s="1"/>
      <c r="O6" s="1"/>
      <c r="P6" s="1"/>
      <c r="Q6" s="45" t="str">
        <f>Лист1!O41</f>
        <v>ВР 2,9</v>
      </c>
      <c r="R6" s="45">
        <f>Лист1!P41</f>
        <v>68</v>
      </c>
    </row>
    <row r="7" spans="1:18" ht="15" customHeight="1" x14ac:dyDescent="0.3">
      <c r="A7" s="39">
        <v>4</v>
      </c>
      <c r="B7" s="39" t="s">
        <v>156</v>
      </c>
      <c r="C7" s="39">
        <f>Лист1!J24</f>
        <v>11.75</v>
      </c>
      <c r="D7" s="15">
        <f>Лист1!K24</f>
        <v>57.85</v>
      </c>
      <c r="E7" s="39">
        <f>Лист1!L24</f>
        <v>65</v>
      </c>
      <c r="F7" s="16">
        <f>Лист1!M24</f>
        <v>0.89</v>
      </c>
      <c r="G7" s="8">
        <v>10</v>
      </c>
      <c r="H7" s="39">
        <v>6</v>
      </c>
      <c r="I7" s="330" t="str">
        <f>Лист1!C70</f>
        <v>12*1,5*6000</v>
      </c>
      <c r="J7" s="331"/>
      <c r="K7" s="27">
        <f>Лист1!D70</f>
        <v>850</v>
      </c>
      <c r="L7" s="47">
        <f>Лист1!F70</f>
        <v>70550</v>
      </c>
      <c r="M7" s="39">
        <f>Лист1!G70</f>
        <v>83</v>
      </c>
      <c r="N7" s="1"/>
      <c r="O7" s="1"/>
      <c r="P7" s="1"/>
      <c r="Q7" s="45" t="str">
        <f>Лист1!O42</f>
        <v>ВР 3,0</v>
      </c>
      <c r="R7" s="45">
        <f>Лист1!P42</f>
        <v>68</v>
      </c>
    </row>
    <row r="8" spans="1:18" ht="15" customHeight="1" x14ac:dyDescent="0.3">
      <c r="A8" s="39">
        <v>5</v>
      </c>
      <c r="B8" s="39" t="s">
        <v>157</v>
      </c>
      <c r="C8" s="39">
        <f>Лист1!J25</f>
        <v>11.75</v>
      </c>
      <c r="D8" s="15">
        <f>Лист1!K25</f>
        <v>77.44</v>
      </c>
      <c r="E8" s="39">
        <f>Лист1!L25</f>
        <v>64</v>
      </c>
      <c r="F8" s="16">
        <f>Лист1!M25</f>
        <v>1.21</v>
      </c>
      <c r="G8" s="8">
        <v>10</v>
      </c>
      <c r="H8" s="39">
        <v>7</v>
      </c>
      <c r="I8" s="330" t="str">
        <f>Лист1!C71</f>
        <v>14*1,5*6000</v>
      </c>
      <c r="J8" s="331"/>
      <c r="K8" s="27">
        <f>Лист1!D71</f>
        <v>1014</v>
      </c>
      <c r="L8" s="47">
        <f>Лист1!F71</f>
        <v>103428</v>
      </c>
      <c r="M8" s="39">
        <f>Лист1!G71</f>
        <v>102</v>
      </c>
      <c r="N8" s="1"/>
      <c r="O8" s="1"/>
      <c r="P8" s="51"/>
      <c r="Q8" s="45" t="str">
        <f>Лист1!O43</f>
        <v>ВР 3,2</v>
      </c>
      <c r="R8" s="45">
        <f>Лист1!P43</f>
        <v>68</v>
      </c>
    </row>
    <row r="9" spans="1:18" ht="15" customHeight="1" x14ac:dyDescent="0.3">
      <c r="A9" s="39">
        <v>6</v>
      </c>
      <c r="B9" s="39" t="s">
        <v>158</v>
      </c>
      <c r="C9" s="39">
        <f>Лист1!J26</f>
        <v>11.75</v>
      </c>
      <c r="D9" s="15">
        <f>Лист1!K26</f>
        <v>101.12</v>
      </c>
      <c r="E9" s="39">
        <f>Лист1!L26</f>
        <v>64</v>
      </c>
      <c r="F9" s="16">
        <f>Лист1!M26</f>
        <v>1.58</v>
      </c>
      <c r="G9" s="8">
        <v>10</v>
      </c>
      <c r="H9" s="39">
        <v>8</v>
      </c>
      <c r="I9" s="330" t="str">
        <f>Лист1!C72</f>
        <v>16*1,5*6000</v>
      </c>
      <c r="J9" s="331"/>
      <c r="K9" s="27">
        <f>Лист1!D72</f>
        <v>1157</v>
      </c>
      <c r="L9" s="47">
        <f>Лист1!F72</f>
        <v>118014</v>
      </c>
      <c r="M9" s="39">
        <f>Лист1!G72</f>
        <v>102</v>
      </c>
      <c r="N9" s="1"/>
      <c r="O9" s="1"/>
      <c r="P9" s="1"/>
      <c r="Q9" s="45" t="str">
        <f>Лист1!O44</f>
        <v>ВР 3,4</v>
      </c>
      <c r="R9" s="45">
        <f>Лист1!P44</f>
        <v>67</v>
      </c>
    </row>
    <row r="10" spans="1:18" ht="15" customHeight="1" x14ac:dyDescent="0.3">
      <c r="A10" s="39">
        <v>7</v>
      </c>
      <c r="B10" s="39" t="s">
        <v>159</v>
      </c>
      <c r="C10" s="39">
        <f>Лист1!J27</f>
        <v>11.75</v>
      </c>
      <c r="D10" s="15">
        <f>Лист1!K27</f>
        <v>128</v>
      </c>
      <c r="E10" s="39">
        <f>Лист1!L27</f>
        <v>64</v>
      </c>
      <c r="F10" s="16">
        <f>Лист1!M27</f>
        <v>2</v>
      </c>
      <c r="G10" s="8">
        <v>10</v>
      </c>
      <c r="H10" s="39">
        <v>9</v>
      </c>
      <c r="I10" s="330" t="str">
        <f>Лист1!C73</f>
        <v>18*1,5*6000</v>
      </c>
      <c r="J10" s="331"/>
      <c r="K10" s="27">
        <f>Лист1!D73</f>
        <v>1290</v>
      </c>
      <c r="L10" s="47">
        <f>Лист1!F73</f>
        <v>131580</v>
      </c>
      <c r="M10" s="39">
        <f>Лист1!G73</f>
        <v>102</v>
      </c>
      <c r="N10" s="1"/>
      <c r="O10" s="1"/>
      <c r="P10" s="1"/>
      <c r="Q10" s="45" t="str">
        <f>Лист1!O45</f>
        <v>ВР 3,5</v>
      </c>
      <c r="R10" s="45">
        <f>Лист1!P45</f>
        <v>67</v>
      </c>
    </row>
    <row r="11" spans="1:18" ht="15" customHeight="1" x14ac:dyDescent="0.3">
      <c r="A11" s="39">
        <v>8</v>
      </c>
      <c r="B11" s="39" t="s">
        <v>160</v>
      </c>
      <c r="C11" s="39">
        <f>Лист1!J28</f>
        <v>11.75</v>
      </c>
      <c r="D11" s="15">
        <f>Лист1!K28</f>
        <v>158.08000000000001</v>
      </c>
      <c r="E11" s="39">
        <f>Лист1!L28</f>
        <v>64</v>
      </c>
      <c r="F11" s="16">
        <f>Лист1!M28</f>
        <v>2.4700000000000002</v>
      </c>
      <c r="G11" s="8">
        <v>20</v>
      </c>
      <c r="H11" s="39">
        <v>10</v>
      </c>
      <c r="I11" s="330" t="str">
        <f>Лист1!C74</f>
        <v>20*1,5*6000</v>
      </c>
      <c r="J11" s="331"/>
      <c r="K11" s="27">
        <f>Лист1!D74</f>
        <v>1440</v>
      </c>
      <c r="L11" s="47">
        <f>Лист1!F74</f>
        <v>146880</v>
      </c>
      <c r="M11" s="39">
        <f>Лист1!G74</f>
        <v>102</v>
      </c>
      <c r="N11" s="1"/>
      <c r="O11" s="1"/>
      <c r="P11" s="1"/>
      <c r="Q11" s="45" t="str">
        <f>Лист1!O46</f>
        <v>ВР 3,7</v>
      </c>
      <c r="R11" s="45">
        <f>Лист1!P46</f>
        <v>67</v>
      </c>
    </row>
    <row r="12" spans="1:18" ht="15" customHeight="1" x14ac:dyDescent="0.3">
      <c r="A12" s="39">
        <v>9</v>
      </c>
      <c r="B12" s="39" t="s">
        <v>161</v>
      </c>
      <c r="C12" s="39">
        <f>Лист1!J29</f>
        <v>11.75</v>
      </c>
      <c r="D12" s="15">
        <f>Лист1!K29</f>
        <v>190.72</v>
      </c>
      <c r="E12" s="39">
        <f>Лист1!L29</f>
        <v>64</v>
      </c>
      <c r="F12" s="16">
        <f>Лист1!M29</f>
        <v>2.98</v>
      </c>
      <c r="G12" s="8">
        <v>20</v>
      </c>
      <c r="H12" s="39">
        <v>11</v>
      </c>
      <c r="I12" s="332" t="s">
        <v>503</v>
      </c>
      <c r="J12" s="333"/>
      <c r="K12" s="27">
        <v>1570</v>
      </c>
      <c r="L12" s="47">
        <f>Лист1!F75</f>
        <v>160140</v>
      </c>
      <c r="M12" s="39">
        <f>Лист1!G75</f>
        <v>102</v>
      </c>
      <c r="N12" s="1"/>
      <c r="O12" s="1"/>
      <c r="P12" s="1"/>
      <c r="Q12" s="45" t="str">
        <f>Лист1!O47</f>
        <v>ВР 4,0</v>
      </c>
      <c r="R12" s="45">
        <f>Лист1!P47</f>
        <v>67</v>
      </c>
    </row>
    <row r="13" spans="1:18" ht="15" customHeight="1" x14ac:dyDescent="0.3">
      <c r="A13" s="39">
        <v>10</v>
      </c>
      <c r="B13" s="39" t="s">
        <v>163</v>
      </c>
      <c r="C13" s="39">
        <f>Лист1!J30</f>
        <v>11.75</v>
      </c>
      <c r="D13" s="15">
        <f>Лист1!K30</f>
        <v>246.4</v>
      </c>
      <c r="E13" s="39">
        <f>Лист1!L30</f>
        <v>64</v>
      </c>
      <c r="F13" s="16">
        <f>Лист1!M30</f>
        <v>3.85</v>
      </c>
      <c r="G13" s="8">
        <v>20</v>
      </c>
      <c r="H13" s="39">
        <v>12</v>
      </c>
      <c r="I13" s="330" t="str">
        <f>Лист1!C76</f>
        <v>25*1,5*6000</v>
      </c>
      <c r="J13" s="331"/>
      <c r="K13" s="27">
        <f>Лист1!D76</f>
        <v>1805</v>
      </c>
      <c r="L13" s="47">
        <f>Лист1!F76</f>
        <v>184110</v>
      </c>
      <c r="M13" s="39">
        <f>Лист1!G76</f>
        <v>102</v>
      </c>
      <c r="N13" s="1"/>
      <c r="O13" s="1"/>
      <c r="P13" s="1"/>
      <c r="Q13" s="45" t="str">
        <f>Лист1!O48</f>
        <v>ВР 4,2</v>
      </c>
      <c r="R13" s="45">
        <f>Лист1!P48</f>
        <v>67</v>
      </c>
    </row>
    <row r="14" spans="1:18" ht="15" customHeight="1" x14ac:dyDescent="0.3">
      <c r="A14" s="39">
        <v>11</v>
      </c>
      <c r="B14" s="39" t="s">
        <v>162</v>
      </c>
      <c r="C14" s="39">
        <f>Лист1!J31</f>
        <v>11.75</v>
      </c>
      <c r="D14" s="15">
        <f>Лист1!K31</f>
        <v>309.12</v>
      </c>
      <c r="E14" s="39">
        <f>Лист1!L31</f>
        <v>64</v>
      </c>
      <c r="F14" s="16">
        <f>Лист1!M31</f>
        <v>4.83</v>
      </c>
      <c r="G14" s="8">
        <v>20</v>
      </c>
      <c r="H14" s="39">
        <v>13</v>
      </c>
      <c r="I14" s="332" t="s">
        <v>500</v>
      </c>
      <c r="J14" s="333"/>
      <c r="K14" s="27">
        <v>2160</v>
      </c>
      <c r="L14" s="47">
        <f>Лист1!F77</f>
        <v>220320</v>
      </c>
      <c r="M14" s="39">
        <f>Лист1!G77</f>
        <v>102</v>
      </c>
      <c r="N14" s="1"/>
      <c r="O14" s="1"/>
      <c r="P14" s="1"/>
      <c r="Q14" s="45" t="str">
        <f>Лист1!O49</f>
        <v>ВР 4,5</v>
      </c>
      <c r="R14" s="45">
        <f>Лист1!P49</f>
        <v>67</v>
      </c>
    </row>
    <row r="15" spans="1:18" ht="15" customHeight="1" x14ac:dyDescent="0.3">
      <c r="A15" s="39">
        <v>12</v>
      </c>
      <c r="B15" s="39" t="s">
        <v>164</v>
      </c>
      <c r="C15" s="39">
        <f>Лист1!J32</f>
        <v>11.75</v>
      </c>
      <c r="D15" s="15">
        <f>Лист1!K32</f>
        <v>403.84</v>
      </c>
      <c r="E15" s="39">
        <f>Лист1!L32</f>
        <v>64</v>
      </c>
      <c r="F15" s="16">
        <f>Лист1!M32</f>
        <v>6.31</v>
      </c>
      <c r="G15" s="8">
        <v>20</v>
      </c>
      <c r="H15" s="39">
        <v>14</v>
      </c>
      <c r="I15" s="332" t="s">
        <v>497</v>
      </c>
      <c r="J15" s="334"/>
      <c r="K15" s="47">
        <v>2915</v>
      </c>
      <c r="L15" s="47">
        <f>Лист1!F78</f>
        <v>297330</v>
      </c>
      <c r="M15" s="39">
        <f>Лист1!G78</f>
        <v>102</v>
      </c>
      <c r="N15" s="1"/>
      <c r="O15" s="1"/>
      <c r="P15" s="1"/>
      <c r="Q15" s="45" t="str">
        <f>Лист1!O50</f>
        <v>ВР 4,7</v>
      </c>
      <c r="R15" s="45">
        <f>Лист1!P50</f>
        <v>67</v>
      </c>
    </row>
    <row r="16" spans="1:18" ht="15" customHeight="1" x14ac:dyDescent="0.3">
      <c r="A16" s="17">
        <v>13</v>
      </c>
      <c r="B16" s="17" t="s">
        <v>216</v>
      </c>
      <c r="C16" s="17">
        <f>Лист1!J33</f>
        <v>11.75</v>
      </c>
      <c r="D16" s="18">
        <f>Лист1!K33</f>
        <v>512</v>
      </c>
      <c r="E16" s="39">
        <f>Лист1!L33</f>
        <v>64</v>
      </c>
      <c r="F16" s="16">
        <f>Лист1!M33</f>
        <v>8</v>
      </c>
      <c r="G16" s="8">
        <v>20</v>
      </c>
      <c r="H16" s="70"/>
      <c r="I16" s="58"/>
      <c r="J16" s="145"/>
      <c r="K16" s="58"/>
      <c r="L16" s="58"/>
      <c r="M16" s="58"/>
      <c r="N16" s="70"/>
      <c r="O16" s="1"/>
      <c r="P16" s="1"/>
      <c r="Q16" s="45" t="str">
        <f>Лист1!O51</f>
        <v>ВР 5,0</v>
      </c>
      <c r="R16" s="45">
        <f>Лист1!P51</f>
        <v>67</v>
      </c>
    </row>
    <row r="17" spans="1:19" ht="15" customHeight="1" x14ac:dyDescent="0.3">
      <c r="A17" s="324" t="s">
        <v>296</v>
      </c>
      <c r="B17" s="325"/>
      <c r="C17" s="325"/>
      <c r="D17" s="325"/>
      <c r="E17" s="325"/>
      <c r="F17" s="326"/>
      <c r="G17" s="1"/>
      <c r="H17" s="46">
        <v>1</v>
      </c>
      <c r="I17" s="342" t="str">
        <f>Лист1!C57</f>
        <v>Риф 3,0*1250*2500</v>
      </c>
      <c r="J17" s="342"/>
      <c r="K17" s="47">
        <f>Лист1!D57</f>
        <v>73.790000000000006</v>
      </c>
      <c r="L17" s="47" t="str">
        <f>Лист1!E57</f>
        <v>г/к</v>
      </c>
      <c r="M17" s="47">
        <f>Лист1!F57</f>
        <v>7300</v>
      </c>
      <c r="N17" s="47">
        <f>Лист1!G57</f>
        <v>99</v>
      </c>
      <c r="O17" s="1"/>
      <c r="P17" s="1"/>
      <c r="Q17" s="1"/>
      <c r="R17" s="1"/>
    </row>
    <row r="18" spans="1:19" ht="15" customHeight="1" x14ac:dyDescent="0.3">
      <c r="A18" s="327"/>
      <c r="B18" s="328"/>
      <c r="C18" s="328"/>
      <c r="D18" s="328"/>
      <c r="E18" s="328"/>
      <c r="F18" s="329"/>
      <c r="G18" s="1"/>
      <c r="H18" s="46">
        <v>2</v>
      </c>
      <c r="I18" s="342" t="str">
        <f>Лист1!C58</f>
        <v>Риф 4,0*1500*6000</v>
      </c>
      <c r="J18" s="342"/>
      <c r="K18" s="47">
        <f>Лист1!D58</f>
        <v>290</v>
      </c>
      <c r="L18" s="47" t="str">
        <f>Лист1!E58</f>
        <v>г/к</v>
      </c>
      <c r="M18" s="47">
        <f>Лист1!F58</f>
        <v>28710</v>
      </c>
      <c r="N18" s="47">
        <f>Лист1!G58</f>
        <v>99</v>
      </c>
      <c r="O18" s="1"/>
      <c r="P18" s="31"/>
      <c r="Q18" s="163" t="s">
        <v>270</v>
      </c>
      <c r="R18" s="163"/>
      <c r="S18" s="164"/>
    </row>
    <row r="19" spans="1:19" ht="15" customHeight="1" x14ac:dyDescent="0.3">
      <c r="A19" s="39">
        <v>14</v>
      </c>
      <c r="B19" s="39" t="s">
        <v>505</v>
      </c>
      <c r="C19" s="309" t="s">
        <v>506</v>
      </c>
      <c r="D19" s="309"/>
      <c r="E19" s="39">
        <f>Лист1!J52</f>
        <v>65</v>
      </c>
      <c r="F19" s="39">
        <v>0.18</v>
      </c>
      <c r="G19" s="1"/>
      <c r="H19" s="47">
        <v>3</v>
      </c>
      <c r="I19" s="342" t="str">
        <f>Лист1!C59</f>
        <v>Риф 5,0*1500*6000</v>
      </c>
      <c r="J19" s="342"/>
      <c r="K19" s="47">
        <f>Лист1!D59</f>
        <v>360</v>
      </c>
      <c r="L19" s="47" t="str">
        <f>Лист1!E59</f>
        <v>г/к</v>
      </c>
      <c r="M19" s="47">
        <f>Лист1!F59</f>
        <v>35640</v>
      </c>
      <c r="N19" s="47">
        <f>Лист1!G59</f>
        <v>99</v>
      </c>
      <c r="O19" s="1"/>
      <c r="P19" s="31"/>
      <c r="Q19" s="296" t="s">
        <v>110</v>
      </c>
      <c r="R19" s="297"/>
      <c r="S19" s="39" t="s">
        <v>120</v>
      </c>
    </row>
    <row r="20" spans="1:19" ht="15" customHeight="1" x14ac:dyDescent="0.3">
      <c r="A20" s="32">
        <v>15</v>
      </c>
      <c r="B20" s="32" t="s">
        <v>455</v>
      </c>
      <c r="C20" s="296" t="s">
        <v>244</v>
      </c>
      <c r="D20" s="297"/>
      <c r="E20" s="39">
        <f>Лист1!J54</f>
        <v>64</v>
      </c>
      <c r="F20" s="32">
        <f>Лист1!K54</f>
        <v>0.26</v>
      </c>
      <c r="G20" s="1"/>
      <c r="H20" s="43">
        <v>1</v>
      </c>
      <c r="I20" s="342" t="str">
        <f>Лист1!C61</f>
        <v>Оцин. 1,45*1250*2500</v>
      </c>
      <c r="J20" s="342"/>
      <c r="K20" s="47">
        <f>Лист1!D61</f>
        <v>35.299999999999997</v>
      </c>
      <c r="L20" s="47" t="str">
        <f>Лист1!E61</f>
        <v>оцин</v>
      </c>
      <c r="M20" s="47">
        <f>Лист1!F61</f>
        <v>3565</v>
      </c>
      <c r="N20" s="47">
        <f>Лист1!G61</f>
        <v>101</v>
      </c>
      <c r="O20" s="1"/>
      <c r="P20" s="31"/>
      <c r="Q20" s="340" t="str">
        <f>Лист1!O64</f>
        <v>Пров (1,2) оцин (25 кг)</v>
      </c>
      <c r="R20" s="341"/>
      <c r="S20" s="39">
        <f>Лист1!Q64</f>
        <v>86</v>
      </c>
    </row>
    <row r="21" spans="1:19" ht="15" customHeight="1" x14ac:dyDescent="0.3">
      <c r="A21" s="39">
        <v>16</v>
      </c>
      <c r="B21" s="39" t="s">
        <v>456</v>
      </c>
      <c r="C21" s="296" t="s">
        <v>244</v>
      </c>
      <c r="D21" s="297"/>
      <c r="E21" s="39">
        <f>Лист1!J55</f>
        <v>64</v>
      </c>
      <c r="F21" s="39">
        <f>Лист1!K55</f>
        <v>0.32</v>
      </c>
      <c r="G21" s="1"/>
      <c r="H21" s="43">
        <v>2</v>
      </c>
      <c r="I21" s="342" t="str">
        <f>Лист1!C63</f>
        <v>Оцин. 2,0*1250*2500</v>
      </c>
      <c r="J21" s="342"/>
      <c r="K21" s="47">
        <f>Лист1!D62</f>
        <v>46.27</v>
      </c>
      <c r="L21" s="47" t="str">
        <f>Лист1!E62</f>
        <v>оцин</v>
      </c>
      <c r="M21" s="47">
        <f>Лист1!F62</f>
        <v>4675</v>
      </c>
      <c r="N21" s="47">
        <f>Лист1!G62</f>
        <v>101</v>
      </c>
      <c r="O21" s="1"/>
      <c r="P21" s="31"/>
      <c r="Q21" s="340" t="str">
        <f>Лист1!O65</f>
        <v>Пров (2,2) оцин (50 кг)</v>
      </c>
      <c r="R21" s="341"/>
      <c r="S21" s="39">
        <f>Лист1!Q65</f>
        <v>84</v>
      </c>
    </row>
    <row r="22" spans="1:19" ht="15" customHeight="1" x14ac:dyDescent="0.3">
      <c r="A22" s="343" t="s">
        <v>484</v>
      </c>
      <c r="B22" s="344"/>
      <c r="C22" s="344"/>
      <c r="D22" s="344"/>
      <c r="E22" s="344"/>
      <c r="F22" s="345"/>
      <c r="G22" s="1"/>
      <c r="H22" s="43">
        <v>3</v>
      </c>
      <c r="I22" s="342" t="str">
        <f>Лист1!C63</f>
        <v>Оцин. 2,0*1250*2500</v>
      </c>
      <c r="J22" s="342"/>
      <c r="K22" s="47">
        <f>Лист1!D63</f>
        <v>47.9</v>
      </c>
      <c r="L22" s="47" t="str">
        <f>Лист1!E63</f>
        <v>оцин</v>
      </c>
      <c r="M22" s="47">
        <f>Лист1!F63</f>
        <v>4900</v>
      </c>
      <c r="N22" s="47">
        <f>Лист1!G63</f>
        <v>101</v>
      </c>
      <c r="O22" s="1"/>
      <c r="P22" s="31"/>
      <c r="Q22" s="340" t="str">
        <f>Лист1!O66</f>
        <v>Пров (2,5) оцин (50 кг)</v>
      </c>
      <c r="R22" s="341"/>
      <c r="S22" s="39">
        <f>Лист1!Q66</f>
        <v>84</v>
      </c>
    </row>
    <row r="23" spans="1:19" ht="15" customHeight="1" x14ac:dyDescent="0.3">
      <c r="A23" s="327"/>
      <c r="B23" s="328"/>
      <c r="C23" s="328"/>
      <c r="D23" s="328"/>
      <c r="E23" s="328"/>
      <c r="F23" s="329"/>
      <c r="G23" s="1"/>
      <c r="H23" s="1"/>
      <c r="I23" s="1"/>
      <c r="J23" s="1"/>
      <c r="K23" s="1"/>
      <c r="L23" s="1"/>
      <c r="M23" s="1"/>
      <c r="N23" s="1"/>
      <c r="O23" s="1"/>
      <c r="P23" s="31"/>
      <c r="Q23" s="340" t="str">
        <f>Лист1!O67</f>
        <v>Пров (2,8) оцин (50 кг)</v>
      </c>
      <c r="R23" s="341"/>
      <c r="S23" s="39">
        <f>Лист1!Q67</f>
        <v>84</v>
      </c>
    </row>
    <row r="24" spans="1:19" ht="15" customHeight="1" x14ac:dyDescent="0.3">
      <c r="A24" s="39" t="s">
        <v>111</v>
      </c>
      <c r="B24" s="39" t="s">
        <v>110</v>
      </c>
      <c r="C24" s="39" t="s">
        <v>151</v>
      </c>
      <c r="D24" s="39" t="s">
        <v>445</v>
      </c>
      <c r="E24" s="39" t="s">
        <v>153</v>
      </c>
      <c r="F24" s="39" t="s">
        <v>154</v>
      </c>
      <c r="G24" s="8" t="s">
        <v>485</v>
      </c>
      <c r="H24" s="346" t="s">
        <v>0</v>
      </c>
      <c r="I24" s="348" t="s">
        <v>110</v>
      </c>
      <c r="J24" s="335" t="s">
        <v>151</v>
      </c>
      <c r="K24" s="43" t="s">
        <v>120</v>
      </c>
      <c r="L24" s="43" t="s">
        <v>120</v>
      </c>
      <c r="M24" s="335" t="s">
        <v>167</v>
      </c>
      <c r="N24" s="1"/>
      <c r="O24" s="1"/>
      <c r="P24" s="31"/>
      <c r="Q24" s="340" t="str">
        <f>Лист1!O68</f>
        <v>Пров (4,0) оцин (50 кг)</v>
      </c>
      <c r="R24" s="341"/>
      <c r="S24" s="39">
        <f>Лист1!Q68</f>
        <v>84</v>
      </c>
    </row>
    <row r="25" spans="1:19" ht="15" customHeight="1" x14ac:dyDescent="0.3">
      <c r="A25" s="39">
        <v>1</v>
      </c>
      <c r="B25" s="39" t="s">
        <v>198</v>
      </c>
      <c r="C25" s="39">
        <v>6</v>
      </c>
      <c r="D25" s="15">
        <f>SUMPRODUCT(Лист2!R88)</f>
        <v>38</v>
      </c>
      <c r="E25" s="39">
        <f>SUMPRODUCT(Лист2!S88)</f>
        <v>55</v>
      </c>
      <c r="F25" s="39">
        <v>0.65</v>
      </c>
      <c r="G25" s="8">
        <v>5</v>
      </c>
      <c r="H25" s="347"/>
      <c r="I25" s="348"/>
      <c r="J25" s="336"/>
      <c r="K25" s="44" t="s">
        <v>121</v>
      </c>
      <c r="L25" s="44" t="s">
        <v>166</v>
      </c>
      <c r="M25" s="336"/>
      <c r="N25" s="8" t="s">
        <v>485</v>
      </c>
      <c r="O25" s="1"/>
      <c r="P25" s="31"/>
    </row>
    <row r="26" spans="1:19" ht="15" customHeight="1" x14ac:dyDescent="0.3">
      <c r="A26" s="39">
        <v>2</v>
      </c>
      <c r="B26" s="39" t="s">
        <v>199</v>
      </c>
      <c r="C26" s="39">
        <v>6</v>
      </c>
      <c r="D26" s="15">
        <f>SUMPRODUCT(Лист2!R89)</f>
        <v>50</v>
      </c>
      <c r="E26" s="39">
        <f>SUMPRODUCT(Лист2!S89)</f>
        <v>55</v>
      </c>
      <c r="F26" s="16">
        <v>0.95</v>
      </c>
      <c r="G26" s="8">
        <v>5</v>
      </c>
      <c r="H26" s="22">
        <v>1</v>
      </c>
      <c r="I26" s="39" t="str">
        <f>Лист2!Q60</f>
        <v>Двутавр 12</v>
      </c>
      <c r="J26" s="45" t="s">
        <v>277</v>
      </c>
      <c r="K26" s="25">
        <f>Лист2!R60</f>
        <v>1150</v>
      </c>
      <c r="L26" s="45">
        <f>Лист2!S60</f>
        <v>127</v>
      </c>
      <c r="M26" s="23">
        <f>Коеф!P13</f>
        <v>8.9700000000000006</v>
      </c>
      <c r="N26" s="8">
        <v>20</v>
      </c>
      <c r="O26" s="1"/>
      <c r="P26" s="31"/>
      <c r="Q26" s="322" t="s">
        <v>479</v>
      </c>
      <c r="R26" s="322"/>
      <c r="S26" s="322"/>
    </row>
    <row r="27" spans="1:19" ht="15" customHeight="1" x14ac:dyDescent="0.3">
      <c r="A27" s="39">
        <v>4</v>
      </c>
      <c r="B27" s="52" t="s">
        <v>249</v>
      </c>
      <c r="C27" s="39">
        <v>6</v>
      </c>
      <c r="D27" s="15">
        <f>SUMPRODUCT(Лист2!R90)</f>
        <v>80</v>
      </c>
      <c r="E27" s="39">
        <f>SUMPRODUCT(Лист2!S90)</f>
        <v>65</v>
      </c>
      <c r="F27" s="174">
        <v>1.1000000000000001</v>
      </c>
      <c r="G27" s="8">
        <v>5</v>
      </c>
      <c r="H27" s="46">
        <v>2</v>
      </c>
      <c r="I27" s="39" t="str">
        <f>Лист2!Q61</f>
        <v>Двутавр 14</v>
      </c>
      <c r="J27" s="45" t="s">
        <v>277</v>
      </c>
      <c r="K27" s="25">
        <f>Лист2!R61</f>
        <v>1380</v>
      </c>
      <c r="L27" s="45">
        <f>Лист2!S61</f>
        <v>127</v>
      </c>
      <c r="M27" s="23">
        <f>Коеф!P14</f>
        <v>10.78</v>
      </c>
      <c r="N27" s="8">
        <v>20</v>
      </c>
      <c r="O27" s="1"/>
      <c r="P27" s="31"/>
      <c r="Q27" s="323"/>
      <c r="R27" s="323"/>
      <c r="S27" s="323"/>
    </row>
    <row r="28" spans="1:19" ht="15" customHeight="1" x14ac:dyDescent="0.3">
      <c r="A28" s="34"/>
      <c r="B28" s="53"/>
      <c r="C28" s="39" t="s">
        <v>151</v>
      </c>
      <c r="D28" s="15" t="s">
        <v>445</v>
      </c>
      <c r="E28" s="39" t="s">
        <v>153</v>
      </c>
      <c r="F28" s="39" t="s">
        <v>154</v>
      </c>
      <c r="G28" s="8" t="s">
        <v>485</v>
      </c>
      <c r="H28" s="46">
        <v>3</v>
      </c>
      <c r="I28" s="39" t="str">
        <f>Лист2!Q62</f>
        <v>Двутавр 16</v>
      </c>
      <c r="J28" s="45" t="s">
        <v>277</v>
      </c>
      <c r="K28" s="25">
        <f>Лист2!R62</f>
        <v>1590</v>
      </c>
      <c r="L28" s="45">
        <f>Лист2!S62</f>
        <v>127</v>
      </c>
      <c r="M28" s="23">
        <v>12.8</v>
      </c>
      <c r="N28" s="8">
        <v>60</v>
      </c>
      <c r="O28" s="1"/>
      <c r="P28" s="31"/>
      <c r="Q28" s="342" t="str">
        <f>Лист1!O54</f>
        <v>Пров (1,5) Рос.</v>
      </c>
      <c r="R28" s="342"/>
      <c r="S28" s="39">
        <f>SUMPRODUCT(Лист1!P54)</f>
        <v>100</v>
      </c>
    </row>
    <row r="29" spans="1:19" ht="15" customHeight="1" x14ac:dyDescent="0.3">
      <c r="A29" s="45">
        <v>1</v>
      </c>
      <c r="B29" s="35" t="s">
        <v>457</v>
      </c>
      <c r="C29" s="39">
        <v>6</v>
      </c>
      <c r="D29" s="21">
        <f>Лист2!M98</f>
        <v>54</v>
      </c>
      <c r="E29" s="44">
        <f>Лист2!N98</f>
        <v>60</v>
      </c>
      <c r="F29" s="24">
        <v>0.85</v>
      </c>
      <c r="G29" s="8">
        <v>5</v>
      </c>
      <c r="H29" s="46">
        <v>4</v>
      </c>
      <c r="I29" s="39" t="str">
        <f>Лист2!Q63</f>
        <v>Двутавр 18</v>
      </c>
      <c r="J29" s="45">
        <v>12</v>
      </c>
      <c r="K29" s="25">
        <f>Лист2!R63</f>
        <v>2405</v>
      </c>
      <c r="L29" s="45">
        <f>Лист2!S63</f>
        <v>127</v>
      </c>
      <c r="M29" s="23">
        <f>Коеф!P16</f>
        <v>18.86</v>
      </c>
      <c r="N29" s="8">
        <v>60</v>
      </c>
      <c r="O29" s="1"/>
      <c r="P29" s="31"/>
      <c r="Q29" s="342" t="str">
        <f>Лист1!O55</f>
        <v>Пров (1,7) Рос.</v>
      </c>
      <c r="R29" s="342"/>
      <c r="S29" s="39">
        <f>SUMPRODUCT(Лист1!P55)</f>
        <v>97</v>
      </c>
    </row>
    <row r="30" spans="1:19" ht="15" customHeight="1" x14ac:dyDescent="0.3">
      <c r="A30" s="45">
        <v>2</v>
      </c>
      <c r="B30" s="29" t="s">
        <v>459</v>
      </c>
      <c r="C30" s="39">
        <v>6</v>
      </c>
      <c r="D30" s="21">
        <f>Лист2!M99</f>
        <v>76</v>
      </c>
      <c r="E30" s="45">
        <f>Лист2!N99</f>
        <v>62</v>
      </c>
      <c r="F30" s="23">
        <v>1.25</v>
      </c>
      <c r="G30" s="8">
        <v>5</v>
      </c>
      <c r="H30" s="46">
        <v>5</v>
      </c>
      <c r="I30" s="39" t="str">
        <f>Лист2!Q64</f>
        <v>Двутавр 20</v>
      </c>
      <c r="J30" s="45" t="s">
        <v>277</v>
      </c>
      <c r="K30" s="25">
        <f>Лист2!R64</f>
        <v>2750</v>
      </c>
      <c r="L30" s="45">
        <f>Лист2!S64</f>
        <v>127</v>
      </c>
      <c r="M30" s="23">
        <f>Коеф!P17</f>
        <v>21.58</v>
      </c>
      <c r="N30" s="8">
        <v>60</v>
      </c>
      <c r="O30" s="1"/>
      <c r="P30" s="1"/>
      <c r="Q30" s="342" t="str">
        <f>Лист1!O56</f>
        <v>Пров (1,9) Рос.</v>
      </c>
      <c r="R30" s="342"/>
      <c r="S30" s="39">
        <f>SUMPRODUCT(Лист1!P56)</f>
        <v>97</v>
      </c>
    </row>
    <row r="31" spans="1:19" ht="15" customHeight="1" x14ac:dyDescent="0.3">
      <c r="A31" s="45">
        <v>3</v>
      </c>
      <c r="B31" s="29" t="s">
        <v>458</v>
      </c>
      <c r="C31" s="39">
        <v>6</v>
      </c>
      <c r="D31" s="21">
        <f>Лист2!M100</f>
        <v>135</v>
      </c>
      <c r="E31" s="45">
        <f>Лист2!N100</f>
        <v>66</v>
      </c>
      <c r="F31" s="45">
        <v>2</v>
      </c>
      <c r="G31" s="8">
        <v>5</v>
      </c>
      <c r="H31" s="46">
        <v>6</v>
      </c>
      <c r="I31" s="39" t="str">
        <f>Лист2!Q65</f>
        <v>Двутавр 25</v>
      </c>
      <c r="J31" s="45" t="s">
        <v>277</v>
      </c>
      <c r="K31" s="25">
        <f>Лист2!R65</f>
        <v>3275</v>
      </c>
      <c r="L31" s="45">
        <f>Лист2!S65</f>
        <v>127</v>
      </c>
      <c r="M31" s="23">
        <f>Коеф!P18</f>
        <v>25.7</v>
      </c>
      <c r="N31" s="8">
        <v>60</v>
      </c>
      <c r="O31" s="1"/>
      <c r="P31" s="1"/>
      <c r="Q31" s="342" t="str">
        <f>Лист1!O57</f>
        <v>Пров (2,1) Рос.</v>
      </c>
      <c r="R31" s="342"/>
      <c r="S31" s="39">
        <f>SUMPRODUCT(Лист1!P57)</f>
        <v>97</v>
      </c>
    </row>
    <row r="32" spans="1:19" ht="15" customHeight="1" x14ac:dyDescent="0.3">
      <c r="A32" s="1"/>
      <c r="B32" s="1"/>
      <c r="C32" s="1"/>
      <c r="D32" s="1"/>
      <c r="E32" s="1"/>
      <c r="F32" s="1"/>
      <c r="G32" s="1"/>
      <c r="H32" s="46">
        <v>7</v>
      </c>
      <c r="I32" s="39" t="str">
        <f>Лист2!Q66</f>
        <v>Двутавр 30</v>
      </c>
      <c r="J32" s="45" t="s">
        <v>277</v>
      </c>
      <c r="K32" s="25">
        <f>Лист2!R66</f>
        <v>4650</v>
      </c>
      <c r="L32" s="45">
        <f>Лист2!S66</f>
        <v>127</v>
      </c>
      <c r="M32" s="23">
        <f>Коеф!P19</f>
        <v>36.549999999999997</v>
      </c>
      <c r="N32" s="8">
        <v>60</v>
      </c>
      <c r="O32" s="1"/>
      <c r="P32" s="1"/>
      <c r="Q32" s="342" t="str">
        <f>Лист1!O58</f>
        <v>Пров (2,3) Рос.</v>
      </c>
      <c r="R32" s="342"/>
      <c r="S32" s="39">
        <f>SUMPRODUCT(Лист1!P58)</f>
        <v>97</v>
      </c>
    </row>
    <row r="33" spans="1:19" ht="15" customHeight="1" x14ac:dyDescent="0.3">
      <c r="A33" s="324" t="s">
        <v>297</v>
      </c>
      <c r="B33" s="325"/>
      <c r="C33" s="325"/>
      <c r="D33" s="325"/>
      <c r="E33" s="325"/>
      <c r="F33" s="326"/>
      <c r="G33" s="1"/>
      <c r="H33" s="46">
        <v>8</v>
      </c>
      <c r="I33" s="39" t="str">
        <f>Лист2!Q67</f>
        <v>Двутавр 40</v>
      </c>
      <c r="J33" s="45" t="s">
        <v>277</v>
      </c>
      <c r="K33" s="25">
        <f>Лист2!R67</f>
        <v>7690</v>
      </c>
      <c r="L33" s="45">
        <f>Лист2!S67</f>
        <v>127</v>
      </c>
      <c r="M33" s="23">
        <v>56.88</v>
      </c>
      <c r="N33" s="8">
        <v>60</v>
      </c>
      <c r="O33" s="1"/>
      <c r="P33" s="1"/>
      <c r="Q33" s="342" t="str">
        <f>Лист1!O59</f>
        <v>Пров (2,4) Рос.</v>
      </c>
      <c r="R33" s="342"/>
      <c r="S33" s="39">
        <f>SUMPRODUCT(Лист1!P59)</f>
        <v>97</v>
      </c>
    </row>
    <row r="34" spans="1:19" ht="15" customHeight="1" x14ac:dyDescent="0.3">
      <c r="A34" s="327"/>
      <c r="B34" s="328"/>
      <c r="C34" s="328"/>
      <c r="D34" s="328"/>
      <c r="E34" s="328"/>
      <c r="F34" s="329"/>
      <c r="G34" s="1"/>
      <c r="H34" s="1"/>
      <c r="I34" s="1"/>
      <c r="J34" s="1"/>
      <c r="K34" s="1"/>
      <c r="L34" s="1"/>
      <c r="M34" s="1"/>
      <c r="N34" s="1"/>
      <c r="P34" s="1"/>
    </row>
    <row r="35" spans="1:19" ht="15" customHeight="1" x14ac:dyDescent="0.3">
      <c r="A35" s="351" t="s">
        <v>0</v>
      </c>
      <c r="B35" s="348" t="s">
        <v>110</v>
      </c>
      <c r="C35" s="335" t="s">
        <v>151</v>
      </c>
      <c r="D35" s="19" t="s">
        <v>120</v>
      </c>
      <c r="E35" s="19" t="s">
        <v>120</v>
      </c>
      <c r="F35" s="335" t="s">
        <v>167</v>
      </c>
      <c r="G35" s="1"/>
      <c r="H35" s="259" t="s">
        <v>634</v>
      </c>
      <c r="I35" s="259"/>
      <c r="J35" s="259"/>
      <c r="K35" s="259"/>
      <c r="L35" s="259"/>
      <c r="M35" s="1"/>
      <c r="N35" s="1"/>
      <c r="P35" s="1"/>
      <c r="Q35" s="339" t="s">
        <v>1</v>
      </c>
      <c r="R35" s="45" t="s">
        <v>120</v>
      </c>
    </row>
    <row r="36" spans="1:19" ht="15" customHeight="1" x14ac:dyDescent="0.3">
      <c r="A36" s="351"/>
      <c r="B36" s="348"/>
      <c r="C36" s="336"/>
      <c r="D36" s="20" t="s">
        <v>121</v>
      </c>
      <c r="E36" s="20" t="s">
        <v>166</v>
      </c>
      <c r="F36" s="336"/>
      <c r="G36" s="8" t="s">
        <v>485</v>
      </c>
      <c r="H36" s="259"/>
      <c r="I36" s="259"/>
      <c r="J36" s="259"/>
      <c r="K36" s="259"/>
      <c r="L36" s="259"/>
      <c r="N36" s="1"/>
      <c r="P36" s="1"/>
      <c r="Q36" s="339"/>
      <c r="R36" s="45" t="s">
        <v>225</v>
      </c>
    </row>
    <row r="37" spans="1:19" ht="15" customHeight="1" x14ac:dyDescent="0.3">
      <c r="A37" s="22">
        <v>1</v>
      </c>
      <c r="B37" s="45" t="s">
        <v>202</v>
      </c>
      <c r="C37" s="44">
        <f>Лист1!J38</f>
        <v>11.75</v>
      </c>
      <c r="D37" s="21">
        <f>E37*F37</f>
        <v>41.54</v>
      </c>
      <c r="E37" s="45">
        <f>Лист1!L38</f>
        <v>67</v>
      </c>
      <c r="F37" s="44">
        <f>Лист1!M38</f>
        <v>0.62</v>
      </c>
      <c r="G37" s="8">
        <v>10</v>
      </c>
      <c r="H37" s="218" t="s">
        <v>110</v>
      </c>
      <c r="I37" s="218"/>
      <c r="J37" s="218"/>
      <c r="K37" s="214" t="s">
        <v>635</v>
      </c>
      <c r="L37" s="214"/>
      <c r="N37" s="1"/>
      <c r="P37" s="1"/>
      <c r="Q37" s="26" t="s">
        <v>300</v>
      </c>
      <c r="R37" s="69">
        <f>Лист1!M52</f>
        <v>65</v>
      </c>
    </row>
    <row r="38" spans="1:19" ht="15" customHeight="1" x14ac:dyDescent="0.3">
      <c r="A38" s="46">
        <v>2</v>
      </c>
      <c r="B38" s="45" t="s">
        <v>203</v>
      </c>
      <c r="C38" s="44">
        <f>Лист1!J39</f>
        <v>11.75</v>
      </c>
      <c r="D38" s="21">
        <f>Лист1!K39</f>
        <v>58.74</v>
      </c>
      <c r="E38" s="45">
        <f>Лист1!L39</f>
        <v>66</v>
      </c>
      <c r="F38" s="44">
        <f>Лист1!M39</f>
        <v>0.89</v>
      </c>
      <c r="G38" s="8">
        <v>10</v>
      </c>
      <c r="H38" s="218"/>
      <c r="I38" s="218"/>
      <c r="J38" s="218"/>
      <c r="K38" s="214"/>
      <c r="L38" s="214"/>
      <c r="N38" s="1"/>
      <c r="Q38" s="26" t="s">
        <v>301</v>
      </c>
      <c r="R38" s="69">
        <f>Лист1!M53</f>
        <v>70</v>
      </c>
    </row>
    <row r="39" spans="1:19" ht="15" customHeight="1" x14ac:dyDescent="0.3">
      <c r="A39" s="46">
        <v>3</v>
      </c>
      <c r="B39" s="45" t="s">
        <v>204</v>
      </c>
      <c r="C39" s="44">
        <f>Лист1!J40</f>
        <v>11.75</v>
      </c>
      <c r="D39" s="21">
        <f>Лист1!K40</f>
        <v>78.649999999999991</v>
      </c>
      <c r="E39" s="45">
        <f>Лист1!L40</f>
        <v>65</v>
      </c>
      <c r="F39" s="44">
        <f>Лист1!M40</f>
        <v>1.21</v>
      </c>
      <c r="G39" s="8">
        <v>10</v>
      </c>
      <c r="H39" s="318" t="str">
        <f>Лист1!I60</f>
        <v>ОСП МУРОМ 6,0*1250*2500 (107шт,12,19кг)</v>
      </c>
      <c r="I39" s="318"/>
      <c r="J39" s="318"/>
      <c r="K39" s="214">
        <f>Лист1!L60</f>
        <v>510</v>
      </c>
      <c r="L39" s="214"/>
      <c r="Q39" s="1"/>
      <c r="R39" s="1"/>
    </row>
    <row r="40" spans="1:19" ht="15" customHeight="1" x14ac:dyDescent="0.3">
      <c r="A40" s="22">
        <v>4</v>
      </c>
      <c r="B40" s="45" t="s">
        <v>205</v>
      </c>
      <c r="C40" s="44">
        <v>11.75</v>
      </c>
      <c r="D40" s="21">
        <f>Лист1!K41</f>
        <v>102.7</v>
      </c>
      <c r="E40" s="45">
        <f>Лист1!L41</f>
        <v>65</v>
      </c>
      <c r="F40" s="44">
        <f>Лист1!M41</f>
        <v>1.58</v>
      </c>
      <c r="G40" s="8">
        <v>10</v>
      </c>
      <c r="H40" s="318" t="str">
        <f>Лист1!I61</f>
        <v>ОСП МУРОМ 8,0*1250*2500 (81шт. 16,5кг)</v>
      </c>
      <c r="I40" s="318"/>
      <c r="J40" s="318"/>
      <c r="K40" s="214">
        <f>Лист1!L61</f>
        <v>560</v>
      </c>
      <c r="L40" s="214"/>
      <c r="Q40" s="1"/>
      <c r="R40" s="1"/>
    </row>
    <row r="41" spans="1:19" ht="15" customHeight="1" x14ac:dyDescent="0.3">
      <c r="A41" s="46">
        <v>5</v>
      </c>
      <c r="B41" s="45" t="str">
        <f>Лист1!I42</f>
        <v>Арм 18 AI</v>
      </c>
      <c r="C41" s="45">
        <f>Лист1!J42</f>
        <v>11.75</v>
      </c>
      <c r="D41" s="45">
        <f>Лист1!K42</f>
        <v>130</v>
      </c>
      <c r="E41" s="45">
        <f>Лист1!L42</f>
        <v>65</v>
      </c>
      <c r="F41" s="23">
        <f>Лист1!M42</f>
        <v>2</v>
      </c>
      <c r="G41" s="8">
        <v>10</v>
      </c>
      <c r="H41" s="318" t="str">
        <f>Лист1!I62</f>
        <v>ОСП МУРОМ 9,0*1250*2500 (72шт. 18кг)</v>
      </c>
      <c r="I41" s="318"/>
      <c r="J41" s="318"/>
      <c r="K41" s="214">
        <f>Лист1!L62</f>
        <v>580</v>
      </c>
      <c r="L41" s="214"/>
      <c r="Q41" s="1"/>
      <c r="R41" s="1"/>
    </row>
    <row r="42" spans="1:19" ht="15" customHeight="1" x14ac:dyDescent="0.3">
      <c r="A42" s="46">
        <v>6</v>
      </c>
      <c r="B42" s="45" t="s">
        <v>206</v>
      </c>
      <c r="C42" s="44">
        <f>Лист1!J43</f>
        <v>11.75</v>
      </c>
      <c r="D42" s="21">
        <f>Лист1!K43</f>
        <v>160.55000000000001</v>
      </c>
      <c r="E42" s="45">
        <f>Лист1!L43</f>
        <v>65</v>
      </c>
      <c r="F42" s="44">
        <f>Лист1!M43</f>
        <v>2.4700000000000002</v>
      </c>
      <c r="G42" s="8">
        <v>20</v>
      </c>
      <c r="H42" s="318" t="str">
        <f>Лист1!I63</f>
        <v>ОСП МУРОМ 12,0*1250*2500 (54шт. 24кг)</v>
      </c>
      <c r="I42" s="318"/>
      <c r="J42" s="318"/>
      <c r="K42" s="214">
        <f>Лист1!L63</f>
        <v>790</v>
      </c>
      <c r="L42" s="214"/>
      <c r="Q42" s="1"/>
      <c r="R42" s="1"/>
    </row>
    <row r="43" spans="1:19" ht="15" customHeight="1" x14ac:dyDescent="0.3">
      <c r="A43" s="22">
        <v>7</v>
      </c>
      <c r="B43" s="45" t="s">
        <v>207</v>
      </c>
      <c r="C43" s="44">
        <f>Лист1!J44</f>
        <v>11.75</v>
      </c>
      <c r="D43" s="21">
        <f>Лист1!K44</f>
        <v>193.7</v>
      </c>
      <c r="E43" s="45">
        <f>Лист1!L44</f>
        <v>65</v>
      </c>
      <c r="F43" s="44">
        <f>Лист1!M44</f>
        <v>2.98</v>
      </c>
      <c r="G43" s="8">
        <v>20</v>
      </c>
      <c r="H43" s="318" t="str">
        <f>Лист1!I64</f>
        <v>ОСП МУРОМ 15,0*1250*2500 (43шт. 30кг)</v>
      </c>
      <c r="I43" s="318"/>
      <c r="J43" s="318"/>
      <c r="K43" s="214">
        <f>Лист1!L64</f>
        <v>940</v>
      </c>
      <c r="L43" s="214"/>
    </row>
    <row r="44" spans="1:19" ht="15" customHeight="1" x14ac:dyDescent="0.3">
      <c r="A44" s="46">
        <v>8</v>
      </c>
      <c r="B44" s="45" t="s">
        <v>257</v>
      </c>
      <c r="C44" s="44">
        <f>Лист1!J45</f>
        <v>11.75</v>
      </c>
      <c r="D44" s="21">
        <f>Лист1!K45</f>
        <v>250.25</v>
      </c>
      <c r="E44" s="45">
        <f>Лист1!L45</f>
        <v>65</v>
      </c>
      <c r="F44" s="44">
        <f>Лист1!M45</f>
        <v>3.85</v>
      </c>
      <c r="G44" s="8">
        <v>20</v>
      </c>
      <c r="H44" s="318" t="str">
        <f>Лист1!I65</f>
        <v>ОСП МУРОМ 18,0*1250*2500 (36шт. 34кг)</v>
      </c>
      <c r="I44" s="318"/>
      <c r="J44" s="318"/>
      <c r="K44" s="214">
        <f>Лист1!L65</f>
        <v>1130</v>
      </c>
      <c r="L44" s="214"/>
    </row>
    <row r="45" spans="1:19" ht="15" customHeight="1" x14ac:dyDescent="0.3">
      <c r="A45" s="46">
        <v>9</v>
      </c>
      <c r="B45" s="45" t="s">
        <v>250</v>
      </c>
      <c r="C45" s="44">
        <f>Лист1!J46</f>
        <v>11.75</v>
      </c>
      <c r="D45" s="21">
        <f>Лист1!K46</f>
        <v>313.95</v>
      </c>
      <c r="E45" s="45">
        <f>Лист1!L46</f>
        <v>65</v>
      </c>
      <c r="F45" s="44">
        <f>Лист1!M46</f>
        <v>4.83</v>
      </c>
      <c r="G45" s="8">
        <v>20</v>
      </c>
      <c r="H45" s="318" t="str">
        <f>Лист1!I66</f>
        <v>ОСП МУРОМ 22,0*1250*2500 (29шт. 42кг)</v>
      </c>
      <c r="I45" s="318"/>
      <c r="J45" s="318"/>
      <c r="K45" s="214">
        <f>Лист1!L66</f>
        <v>1530</v>
      </c>
      <c r="L45" s="214"/>
    </row>
    <row r="46" spans="1:19" ht="15" customHeight="1" x14ac:dyDescent="0.3">
      <c r="A46" s="22">
        <v>10</v>
      </c>
      <c r="B46" s="45" t="s">
        <v>303</v>
      </c>
      <c r="C46" s="44">
        <f>Лист1!J47</f>
        <v>11.75</v>
      </c>
      <c r="D46" s="21">
        <f>Лист1!K47</f>
        <v>410.15</v>
      </c>
      <c r="E46" s="45">
        <f>Лист1!L47</f>
        <v>65</v>
      </c>
      <c r="F46" s="24">
        <f>Лист1!M47</f>
        <v>6.31</v>
      </c>
      <c r="G46" s="8">
        <v>20</v>
      </c>
      <c r="H46" s="349" t="str">
        <f>Лист1!I67</f>
        <v>ОСП МУРОМ 9,0*1220*2440 (72шт. 17,41кг)</v>
      </c>
      <c r="I46" s="349"/>
      <c r="J46" s="349"/>
      <c r="K46" s="350">
        <f>Лист1!L67</f>
        <v>550</v>
      </c>
      <c r="L46" s="350"/>
      <c r="M46" s="1" t="str">
        <f>Лист1!O4</f>
        <v>08.04.2024 год</v>
      </c>
    </row>
    <row r="47" spans="1:19" ht="15" customHeight="1" x14ac:dyDescent="0.3">
      <c r="H47" s="349" t="str">
        <f>Лист1!I68</f>
        <v>ОСП МУРОМ 12,0*1220*2440 (54шт. 23,22кг)</v>
      </c>
      <c r="I47" s="349"/>
      <c r="J47" s="349"/>
      <c r="K47" s="350">
        <f>Лист1!L68</f>
        <v>740</v>
      </c>
      <c r="L47" s="350"/>
    </row>
    <row r="48" spans="1:19" ht="15" customHeight="1" x14ac:dyDescent="0.3">
      <c r="A48" s="45">
        <v>1</v>
      </c>
      <c r="B48" s="337" t="s">
        <v>287</v>
      </c>
      <c r="C48" s="338"/>
      <c r="D48" s="45" t="s">
        <v>109</v>
      </c>
      <c r="E48" s="45" t="s">
        <v>107</v>
      </c>
      <c r="F48" s="45">
        <f>Лист1!M73</f>
        <v>720</v>
      </c>
      <c r="H48" s="352" t="str">
        <f>Лист1!I69</f>
        <v>ОСП ЛАТАТ 9,0*1250*2500 (72шт. 18кг)</v>
      </c>
      <c r="I48" s="352"/>
      <c r="J48" s="352"/>
      <c r="K48" s="353">
        <f>Лист1!L69</f>
        <v>570</v>
      </c>
      <c r="L48" s="353"/>
    </row>
    <row r="49" spans="1:12" ht="15" customHeight="1" x14ac:dyDescent="0.3">
      <c r="A49" s="45">
        <v>2</v>
      </c>
      <c r="B49" s="337" t="s">
        <v>106</v>
      </c>
      <c r="C49" s="338"/>
      <c r="D49" s="45" t="s">
        <v>109</v>
      </c>
      <c r="E49" s="45" t="s">
        <v>107</v>
      </c>
      <c r="F49" s="45">
        <f>Лист1!M74</f>
        <v>1000</v>
      </c>
      <c r="H49" s="318" t="str">
        <f>Лист1!I70</f>
        <v>Ламин. фанера 18*1220*2440 (33шт. 37,15)</v>
      </c>
      <c r="I49" s="318"/>
      <c r="J49" s="318"/>
      <c r="K49" s="214">
        <f>Лист1!L70</f>
        <v>2800</v>
      </c>
      <c r="L49" s="214"/>
    </row>
    <row r="50" spans="1:12" ht="15" customHeight="1" x14ac:dyDescent="0.3">
      <c r="H50" s="318" t="str">
        <f>Лист1!I71</f>
        <v>ДСП Пермь (Свеза) 16*1750*3500 (37,15)</v>
      </c>
      <c r="I50" s="318"/>
      <c r="J50" s="318"/>
      <c r="K50" s="214">
        <f>Лист1!L71</f>
        <v>1890</v>
      </c>
      <c r="L50" s="214"/>
    </row>
  </sheetData>
  <mergeCells count="80">
    <mergeCell ref="I21:J21"/>
    <mergeCell ref="B48:C48"/>
    <mergeCell ref="B49:C49"/>
    <mergeCell ref="H49:J49"/>
    <mergeCell ref="H50:J50"/>
    <mergeCell ref="K49:L49"/>
    <mergeCell ref="K50:L50"/>
    <mergeCell ref="H48:J48"/>
    <mergeCell ref="K48:L48"/>
    <mergeCell ref="H47:J47"/>
    <mergeCell ref="K47:L47"/>
    <mergeCell ref="A35:A36"/>
    <mergeCell ref="B35:B36"/>
    <mergeCell ref="C35:C36"/>
    <mergeCell ref="H37:J38"/>
    <mergeCell ref="K37:L38"/>
    <mergeCell ref="H40:J40"/>
    <mergeCell ref="K40:L40"/>
    <mergeCell ref="H39:J39"/>
    <mergeCell ref="K39:L39"/>
    <mergeCell ref="H46:J46"/>
    <mergeCell ref="K46:L46"/>
    <mergeCell ref="H41:J41"/>
    <mergeCell ref="K41:L41"/>
    <mergeCell ref="H42:J42"/>
    <mergeCell ref="C21:D21"/>
    <mergeCell ref="F35:F36"/>
    <mergeCell ref="A33:F34"/>
    <mergeCell ref="A22:F23"/>
    <mergeCell ref="I5:J5"/>
    <mergeCell ref="I6:J6"/>
    <mergeCell ref="I7:J7"/>
    <mergeCell ref="H24:H25"/>
    <mergeCell ref="I24:I25"/>
    <mergeCell ref="J24:J25"/>
    <mergeCell ref="I17:J17"/>
    <mergeCell ref="I18:J18"/>
    <mergeCell ref="I19:J19"/>
    <mergeCell ref="I14:J14"/>
    <mergeCell ref="I10:J10"/>
    <mergeCell ref="C19:D19"/>
    <mergeCell ref="I22:J22"/>
    <mergeCell ref="H35:L36"/>
    <mergeCell ref="I20:J20"/>
    <mergeCell ref="Q35:Q36"/>
    <mergeCell ref="Q19:R19"/>
    <mergeCell ref="Q24:R24"/>
    <mergeCell ref="Q23:R23"/>
    <mergeCell ref="Q20:R20"/>
    <mergeCell ref="Q28:R28"/>
    <mergeCell ref="Q22:R22"/>
    <mergeCell ref="Q21:R21"/>
    <mergeCell ref="Q30:R30"/>
    <mergeCell ref="Q31:R31"/>
    <mergeCell ref="Q33:R33"/>
    <mergeCell ref="Q32:R32"/>
    <mergeCell ref="Q29:R29"/>
    <mergeCell ref="Q1:R1"/>
    <mergeCell ref="A1:F2"/>
    <mergeCell ref="Q26:S27"/>
    <mergeCell ref="A17:F18"/>
    <mergeCell ref="I8:J8"/>
    <mergeCell ref="I9:J9"/>
    <mergeCell ref="I13:J13"/>
    <mergeCell ref="I1:J1"/>
    <mergeCell ref="I2:J2"/>
    <mergeCell ref="I3:J3"/>
    <mergeCell ref="I4:J4"/>
    <mergeCell ref="I11:J11"/>
    <mergeCell ref="I15:J15"/>
    <mergeCell ref="I12:J12"/>
    <mergeCell ref="M24:M25"/>
    <mergeCell ref="C20:D20"/>
    <mergeCell ref="K42:L42"/>
    <mergeCell ref="H43:J43"/>
    <mergeCell ref="K43:L43"/>
    <mergeCell ref="H44:J44"/>
    <mergeCell ref="H45:J45"/>
    <mergeCell ref="K44:L44"/>
    <mergeCell ref="K45:L45"/>
  </mergeCells>
  <pageMargins left="0.4" right="0.24" top="0.41" bottom="0.21" header="0.2" footer="0.81"/>
  <pageSetup paperSize="9" scale="77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I240"/>
  <sheetViews>
    <sheetView topLeftCell="H1" zoomScale="70" zoomScaleNormal="70" workbookViewId="0">
      <selection activeCell="X28" sqref="X28"/>
    </sheetView>
  </sheetViews>
  <sheetFormatPr defaultRowHeight="14.4" x14ac:dyDescent="0.3"/>
  <cols>
    <col min="1" max="1" width="9.109375" style="8"/>
    <col min="2" max="2" width="20.77734375" style="74" bestFit="1" customWidth="1"/>
    <col min="3" max="3" width="8.88671875" style="116" customWidth="1"/>
    <col min="4" max="4" width="9.109375" style="126"/>
    <col min="8" max="8" width="19" style="158" customWidth="1"/>
    <col min="9" max="9" width="10.44140625" style="3" customWidth="1"/>
    <col min="10" max="10" width="10.44140625" style="84" customWidth="1"/>
    <col min="11" max="12" width="10.44140625" style="3" customWidth="1"/>
    <col min="13" max="13" width="2.5546875" customWidth="1"/>
    <col min="14" max="14" width="3.33203125" customWidth="1"/>
    <col min="15" max="15" width="13.5546875" customWidth="1"/>
    <col min="16" max="16" width="10.109375" customWidth="1"/>
    <col min="17" max="17" width="8.109375" style="83" customWidth="1"/>
    <col min="18" max="20" width="6.44140625" customWidth="1"/>
    <col min="21" max="21" width="5.5546875" customWidth="1"/>
    <col min="22" max="22" width="18.109375" style="75" customWidth="1"/>
    <col min="23" max="23" width="20.5546875" style="75" customWidth="1"/>
    <col min="24" max="24" width="15.109375" style="129" customWidth="1"/>
    <col min="25" max="25" width="10.44140625" style="8" customWidth="1"/>
    <col min="26" max="26" width="8.88671875" style="8" customWidth="1"/>
    <col min="27" max="27" width="6.88671875" bestFit="1" customWidth="1"/>
    <col min="28" max="28" width="21.44140625" customWidth="1"/>
    <col min="29" max="29" width="8.88671875" customWidth="1"/>
    <col min="30" max="30" width="12.109375" style="136" customWidth="1"/>
    <col min="31" max="31" width="10" bestFit="1" customWidth="1"/>
    <col min="32" max="32" width="8.44140625" customWidth="1"/>
  </cols>
  <sheetData>
    <row r="1" spans="1:35" x14ac:dyDescent="0.3">
      <c r="A1" s="8">
        <f>Лист2!A3</f>
        <v>1</v>
      </c>
      <c r="B1" s="86" t="str">
        <f>Лист2!B3</f>
        <v>20х10х0,8</v>
      </c>
      <c r="C1" s="159">
        <v>0.35</v>
      </c>
      <c r="D1" s="125">
        <f>C1*F1</f>
        <v>39.199999999999996</v>
      </c>
      <c r="E1" s="28">
        <v>0.8</v>
      </c>
      <c r="F1" s="28">
        <v>112</v>
      </c>
      <c r="G1" s="120">
        <f>Лист2!F3</f>
        <v>1</v>
      </c>
      <c r="H1" s="87" t="str">
        <f>Лист2!G3</f>
        <v>10х10х1,0</v>
      </c>
      <c r="I1" s="38">
        <v>0.27</v>
      </c>
      <c r="J1" s="124"/>
      <c r="K1" s="41"/>
      <c r="L1" s="41"/>
      <c r="O1" s="87" t="s">
        <v>609</v>
      </c>
      <c r="P1" s="8">
        <v>5.9</v>
      </c>
      <c r="Q1">
        <f>Лист2!S72</f>
        <v>88</v>
      </c>
      <c r="R1">
        <f>Q1*P1</f>
        <v>519.20000000000005</v>
      </c>
      <c r="U1" s="120">
        <f>Лист2!K3</f>
        <v>1</v>
      </c>
      <c r="V1" s="77" t="str">
        <f>Лист2!L3</f>
        <v>15 (1,2)ДН 22 (1,2)</v>
      </c>
      <c r="W1" s="77">
        <v>0.62</v>
      </c>
      <c r="X1" s="127">
        <f t="shared" ref="X1:X6" si="0">W1*AI15</f>
        <v>53.32</v>
      </c>
      <c r="AA1" s="41"/>
      <c r="AB1" s="87" t="s">
        <v>444</v>
      </c>
      <c r="AC1" s="82" t="s">
        <v>154</v>
      </c>
      <c r="AD1" s="124" t="s">
        <v>660</v>
      </c>
      <c r="AE1" s="78" t="s">
        <v>661</v>
      </c>
      <c r="AF1" s="78" t="s">
        <v>662</v>
      </c>
    </row>
    <row r="2" spans="1:35" x14ac:dyDescent="0.3">
      <c r="A2" s="8">
        <f>Лист2!A4</f>
        <v>2</v>
      </c>
      <c r="B2" s="86" t="str">
        <f>Лист2!B4</f>
        <v>20х10х1,0</v>
      </c>
      <c r="C2" s="38">
        <v>0.43</v>
      </c>
      <c r="D2" s="124">
        <f>C2*F2</f>
        <v>42.57</v>
      </c>
      <c r="E2" s="28" t="s">
        <v>572</v>
      </c>
      <c r="F2" s="121">
        <v>99</v>
      </c>
      <c r="G2" s="120">
        <f>Лист2!F4</f>
        <v>2</v>
      </c>
      <c r="H2" s="87" t="str">
        <f>Лист2!G4</f>
        <v>10х10х1,2</v>
      </c>
      <c r="I2" s="38">
        <v>0.312</v>
      </c>
      <c r="J2" s="124"/>
      <c r="K2" s="41"/>
      <c r="L2" s="41"/>
      <c r="O2" s="87" t="s">
        <v>378</v>
      </c>
      <c r="P2" s="38">
        <v>7.05</v>
      </c>
      <c r="Q2">
        <f>Лист2!S73</f>
        <v>79</v>
      </c>
      <c r="R2">
        <f t="shared" ref="R2:R13" si="1">P2*Q2</f>
        <v>556.94999999999993</v>
      </c>
      <c r="T2" s="41"/>
      <c r="U2" s="120">
        <f>Лист2!K4</f>
        <v>2</v>
      </c>
      <c r="V2" s="77" t="str">
        <f>Лист2!L4</f>
        <v>15 (1,5)ДН 22 (1,5)</v>
      </c>
      <c r="W2" s="82">
        <v>0.73199999999999998</v>
      </c>
      <c r="X2" s="127">
        <f>W2*AI16</f>
        <v>55.631999999999998</v>
      </c>
      <c r="Z2" s="3"/>
      <c r="AA2" s="144">
        <v>1</v>
      </c>
      <c r="AB2" s="91" t="str">
        <f>Лист2!Q3</f>
        <v>ДН 10 (1,0)</v>
      </c>
      <c r="AC2" s="92">
        <v>0.221</v>
      </c>
      <c r="AD2" s="130">
        <f t="shared" ref="AD2:AD11" si="2">AC2*AF2</f>
        <v>36.907000000000004</v>
      </c>
      <c r="AE2" s="80" t="s">
        <v>554</v>
      </c>
      <c r="AF2" s="93">
        <v>167</v>
      </c>
    </row>
    <row r="3" spans="1:35" x14ac:dyDescent="0.3">
      <c r="A3" s="8">
        <f>Лист2!A5</f>
        <v>3</v>
      </c>
      <c r="B3" s="86" t="str">
        <f>Лист2!B5</f>
        <v>20х10х1,1</v>
      </c>
      <c r="C3" s="38">
        <v>0.46</v>
      </c>
      <c r="D3" s="124">
        <f>C3*F2</f>
        <v>45.54</v>
      </c>
      <c r="E3" s="28">
        <v>1.2</v>
      </c>
      <c r="F3" s="121">
        <v>97</v>
      </c>
      <c r="G3" s="120">
        <f>Лист2!F5</f>
        <v>3</v>
      </c>
      <c r="H3" s="87" t="str">
        <f>Лист2!G5</f>
        <v>15х15х0,8</v>
      </c>
      <c r="I3" s="38">
        <v>0.35</v>
      </c>
      <c r="J3" s="124">
        <f>I3*F1</f>
        <v>39.199999999999996</v>
      </c>
      <c r="K3" s="41"/>
      <c r="L3" s="41"/>
      <c r="O3" s="87" t="s">
        <v>379</v>
      </c>
      <c r="P3" s="38">
        <v>8.59</v>
      </c>
      <c r="Q3">
        <f>Лист2!S74</f>
        <v>79</v>
      </c>
      <c r="R3">
        <f t="shared" si="1"/>
        <v>678.61</v>
      </c>
      <c r="T3" s="41"/>
      <c r="U3" s="120">
        <f>Лист2!K5</f>
        <v>3</v>
      </c>
      <c r="V3" s="77" t="str">
        <f>Лист2!L5</f>
        <v>15 (1,8)</v>
      </c>
      <c r="W3" s="82">
        <v>0.86599999999999999</v>
      </c>
      <c r="X3" s="127">
        <f t="shared" si="0"/>
        <v>63.217999999999996</v>
      </c>
      <c r="Z3" s="3"/>
      <c r="AA3" s="144">
        <v>2</v>
      </c>
      <c r="AB3" s="37" t="str">
        <f>Лист2!Q4</f>
        <v>ДН 13 (1,0)</v>
      </c>
      <c r="AC3" s="98">
        <v>0.29499999999999998</v>
      </c>
      <c r="AD3" s="131">
        <f t="shared" si="2"/>
        <v>40.119999999999997</v>
      </c>
      <c r="AE3" s="99" t="s">
        <v>554</v>
      </c>
      <c r="AF3" s="100">
        <v>136</v>
      </c>
    </row>
    <row r="4" spans="1:35" x14ac:dyDescent="0.3">
      <c r="A4" s="8">
        <f>Лист2!A6</f>
        <v>4</v>
      </c>
      <c r="B4" s="86" t="str">
        <f>Лист2!B6</f>
        <v>20х10х1,2</v>
      </c>
      <c r="C4" s="38">
        <v>0.501</v>
      </c>
      <c r="D4" s="124">
        <f>C4*F3</f>
        <v>48.597000000000001</v>
      </c>
      <c r="E4" s="28">
        <v>1.5</v>
      </c>
      <c r="F4" s="121">
        <v>82.5</v>
      </c>
      <c r="G4" s="120">
        <f>Лист2!F6</f>
        <v>4</v>
      </c>
      <c r="H4" s="87" t="str">
        <f>Лист2!G6</f>
        <v>15х15х1,0</v>
      </c>
      <c r="I4" s="38">
        <v>0.43</v>
      </c>
      <c r="J4" s="124">
        <f>I4*F2</f>
        <v>42.57</v>
      </c>
      <c r="K4" s="8"/>
      <c r="O4" s="87" t="s">
        <v>380</v>
      </c>
      <c r="P4" s="38">
        <v>10.7</v>
      </c>
      <c r="Q4">
        <f>Лист2!S75</f>
        <v>83</v>
      </c>
      <c r="R4">
        <f t="shared" si="1"/>
        <v>888.09999999999991</v>
      </c>
      <c r="T4" s="41"/>
      <c r="U4" s="120">
        <f>Лист2!K6</f>
        <v>4</v>
      </c>
      <c r="V4" s="77" t="str">
        <f>Лист2!L6</f>
        <v>15 (2,0)</v>
      </c>
      <c r="W4" s="82">
        <v>0.95199999999999996</v>
      </c>
      <c r="X4" s="127">
        <f t="shared" si="0"/>
        <v>66.64</v>
      </c>
      <c r="Z4" s="3"/>
      <c r="AA4" s="144">
        <v>3</v>
      </c>
      <c r="AB4" s="37" t="str">
        <f>Лист2!Q5</f>
        <v>ДН 14 (1,0)</v>
      </c>
      <c r="AC4" s="98">
        <v>0.32</v>
      </c>
      <c r="AD4" s="131">
        <f t="shared" si="2"/>
        <v>41.92</v>
      </c>
      <c r="AE4" s="99" t="s">
        <v>554</v>
      </c>
      <c r="AF4" s="100">
        <v>131</v>
      </c>
    </row>
    <row r="5" spans="1:35" x14ac:dyDescent="0.3">
      <c r="A5" s="8">
        <f>Лист2!A7</f>
        <v>5</v>
      </c>
      <c r="B5" s="86" t="str">
        <f>Лист2!B7</f>
        <v>30х10х1,0</v>
      </c>
      <c r="C5" s="38">
        <v>0.58299999999999996</v>
      </c>
      <c r="D5" s="124">
        <f>C5*F52</f>
        <v>50.137999999999998</v>
      </c>
      <c r="E5" s="28">
        <v>1.8</v>
      </c>
      <c r="F5" s="121">
        <v>81.5</v>
      </c>
      <c r="G5" s="120">
        <f>Лист2!F7</f>
        <v>5</v>
      </c>
      <c r="H5" s="87" t="str">
        <f>Лист2!G7</f>
        <v>15х15х1,1</v>
      </c>
      <c r="I5" s="38">
        <v>0.46</v>
      </c>
      <c r="J5" s="124">
        <f>I5*F2</f>
        <v>45.54</v>
      </c>
      <c r="K5" s="41"/>
      <c r="L5" s="41"/>
      <c r="O5" s="87" t="s">
        <v>226</v>
      </c>
      <c r="P5" s="38">
        <v>12.5</v>
      </c>
      <c r="Q5">
        <f>Лист2!S76</f>
        <v>83</v>
      </c>
      <c r="R5">
        <f t="shared" si="1"/>
        <v>1037.5</v>
      </c>
      <c r="T5" s="41"/>
      <c r="U5" s="120">
        <f>Лист2!K7</f>
        <v>5</v>
      </c>
      <c r="V5" s="77" t="str">
        <f>Лист2!L7</f>
        <v>15 (2,5)</v>
      </c>
      <c r="W5" s="82">
        <v>1.155</v>
      </c>
      <c r="X5" s="127">
        <f t="shared" si="0"/>
        <v>79.695000000000007</v>
      </c>
      <c r="Z5" s="3"/>
      <c r="AA5" s="144">
        <v>4</v>
      </c>
      <c r="AB5" s="166" t="str">
        <f>Лист2!Q6</f>
        <v>ДН 16 (1,0)</v>
      </c>
      <c r="AC5" s="167">
        <v>0.37</v>
      </c>
      <c r="AD5" s="132">
        <f t="shared" si="2"/>
        <v>45.88</v>
      </c>
      <c r="AE5" s="101" t="s">
        <v>554</v>
      </c>
      <c r="AF5" s="102">
        <v>124</v>
      </c>
    </row>
    <row r="6" spans="1:35" x14ac:dyDescent="0.3">
      <c r="A6" s="8">
        <f>Лист2!A8</f>
        <v>6</v>
      </c>
      <c r="B6" s="86" t="str">
        <f>Лист2!B8</f>
        <v>30х10х1,2</v>
      </c>
      <c r="C6" s="38">
        <v>0.69</v>
      </c>
      <c r="D6" s="124">
        <f>C6*F53</f>
        <v>59.339999999999996</v>
      </c>
      <c r="E6" s="8"/>
      <c r="F6" s="3"/>
      <c r="G6" s="120">
        <f>Лист2!F8</f>
        <v>6</v>
      </c>
      <c r="H6" s="87" t="str">
        <f>Лист2!G8</f>
        <v>15х15х1,2</v>
      </c>
      <c r="I6" s="38">
        <v>0.501</v>
      </c>
      <c r="J6" s="124">
        <f>I6*F3</f>
        <v>48.597000000000001</v>
      </c>
      <c r="K6" s="41"/>
      <c r="L6" s="41"/>
      <c r="O6" s="87" t="s">
        <v>381</v>
      </c>
      <c r="P6" s="38">
        <v>14.6</v>
      </c>
      <c r="Q6">
        <f>Лист2!S77</f>
        <v>83</v>
      </c>
      <c r="R6">
        <f t="shared" si="1"/>
        <v>1211.8</v>
      </c>
      <c r="T6" s="41"/>
      <c r="U6" s="120">
        <f>Лист2!K8</f>
        <v>6</v>
      </c>
      <c r="V6" s="77" t="str">
        <f>Лист2!L8</f>
        <v>15 (2,8)</v>
      </c>
      <c r="W6" s="82">
        <v>1.27</v>
      </c>
      <c r="X6" s="127">
        <f t="shared" si="0"/>
        <v>86.36</v>
      </c>
      <c r="Y6" s="78"/>
      <c r="Z6" s="3"/>
      <c r="AA6" s="144">
        <v>5</v>
      </c>
      <c r="AB6" s="103" t="str">
        <f>Лист2!Q7</f>
        <v>ДН 19 (1,0)</v>
      </c>
      <c r="AC6" s="104">
        <v>0.44</v>
      </c>
      <c r="AD6" s="133">
        <f t="shared" si="2"/>
        <v>58.08</v>
      </c>
      <c r="AE6" s="105" t="s">
        <v>554</v>
      </c>
      <c r="AF6" s="106">
        <v>132</v>
      </c>
    </row>
    <row r="7" spans="1:35" x14ac:dyDescent="0.3">
      <c r="A7" s="8">
        <f>Лист2!A9</f>
        <v>7</v>
      </c>
      <c r="B7" s="86" t="str">
        <f>Лист2!B9</f>
        <v>30х15х1,0 п/о</v>
      </c>
      <c r="C7" s="38">
        <v>0.62</v>
      </c>
      <c r="D7" s="124">
        <f>C7*F52</f>
        <v>53.32</v>
      </c>
      <c r="F7" s="120"/>
      <c r="G7" s="120">
        <f>Лист2!F9</f>
        <v>7</v>
      </c>
      <c r="H7" s="87" t="str">
        <f>Лист2!G9</f>
        <v>15х15х1,5</v>
      </c>
      <c r="I7" s="38">
        <v>0.61</v>
      </c>
      <c r="J7" s="124">
        <f>I7*F4</f>
        <v>50.324999999999996</v>
      </c>
      <c r="K7" s="41"/>
      <c r="L7" s="41"/>
      <c r="O7" s="87" t="s">
        <v>382</v>
      </c>
      <c r="P7" s="38">
        <v>16.79</v>
      </c>
      <c r="Q7">
        <f>Лист2!S78</f>
        <v>83</v>
      </c>
      <c r="R7">
        <f t="shared" si="1"/>
        <v>1393.57</v>
      </c>
      <c r="T7" s="41"/>
      <c r="U7" s="120">
        <f>Лист2!K9</f>
        <v>7</v>
      </c>
      <c r="V7" s="77" t="str">
        <f>Лист2!L9</f>
        <v>20 (1,3)</v>
      </c>
      <c r="W7" s="82">
        <v>0.79</v>
      </c>
      <c r="X7" s="127">
        <f t="shared" ref="X7:X12" si="3">W7*AI15</f>
        <v>67.94</v>
      </c>
      <c r="Y7" s="78"/>
      <c r="Z7" s="3"/>
      <c r="AA7" s="144">
        <v>6</v>
      </c>
      <c r="AB7" s="103" t="str">
        <f>Лист2!Q8</f>
        <v>ДН 22 (1,0)</v>
      </c>
      <c r="AC7" s="104">
        <v>0.51800000000000002</v>
      </c>
      <c r="AD7" s="133">
        <f t="shared" si="2"/>
        <v>68.894000000000005</v>
      </c>
      <c r="AE7" s="105" t="s">
        <v>554</v>
      </c>
      <c r="AF7" s="106">
        <v>133</v>
      </c>
    </row>
    <row r="8" spans="1:35" x14ac:dyDescent="0.3">
      <c r="A8" s="8">
        <f>Лист2!A10</f>
        <v>8</v>
      </c>
      <c r="B8" s="86" t="str">
        <f>Лист2!B10</f>
        <v>30х15х1,2 п/о</v>
      </c>
      <c r="C8" s="38">
        <v>0.71899999999999997</v>
      </c>
      <c r="D8" s="124">
        <f>C8*F53</f>
        <v>61.833999999999996</v>
      </c>
      <c r="F8" s="120"/>
      <c r="G8" s="120">
        <f>Лист2!F10</f>
        <v>8</v>
      </c>
      <c r="H8" s="87" t="str">
        <f>Лист2!G10</f>
        <v>15х15х1,8</v>
      </c>
      <c r="I8" s="38">
        <v>0.70199999999999996</v>
      </c>
      <c r="J8" s="124">
        <f>I8*F5</f>
        <v>57.212999999999994</v>
      </c>
      <c r="K8" s="41"/>
      <c r="L8" s="41"/>
      <c r="O8" s="87" t="s">
        <v>383</v>
      </c>
      <c r="P8" s="38">
        <v>19.059999999999999</v>
      </c>
      <c r="Q8">
        <f>Лист2!S79</f>
        <v>132</v>
      </c>
      <c r="R8">
        <f>P8*Q8</f>
        <v>2515.9199999999996</v>
      </c>
      <c r="T8" s="41"/>
      <c r="U8" s="120">
        <f>Лист2!K10</f>
        <v>8</v>
      </c>
      <c r="V8" s="77" t="str">
        <f>Лист2!L10</f>
        <v>20 (1,5)</v>
      </c>
      <c r="W8" s="82">
        <v>0.93600000000000005</v>
      </c>
      <c r="X8" s="127">
        <f t="shared" si="3"/>
        <v>71.13600000000001</v>
      </c>
      <c r="Z8" s="3"/>
      <c r="AA8" s="144">
        <v>7</v>
      </c>
      <c r="AB8" s="94" t="str">
        <f>Лист2!Q9</f>
        <v>ДН 25 (1,0)</v>
      </c>
      <c r="AC8" s="95">
        <v>0.59</v>
      </c>
      <c r="AD8" s="134">
        <f t="shared" si="2"/>
        <v>73.16</v>
      </c>
      <c r="AE8" s="96" t="s">
        <v>554</v>
      </c>
      <c r="AF8" s="97">
        <v>124</v>
      </c>
    </row>
    <row r="9" spans="1:35" x14ac:dyDescent="0.3">
      <c r="A9" s="8">
        <f>Лист2!A11</f>
        <v>9</v>
      </c>
      <c r="B9" s="86" t="str">
        <f>Лист2!B11</f>
        <v>30х15х1,5 п/о</v>
      </c>
      <c r="C9" s="38">
        <v>0.85199999999999998</v>
      </c>
      <c r="D9" s="124">
        <f>C9*F55</f>
        <v>64.751999999999995</v>
      </c>
      <c r="F9" s="120"/>
      <c r="G9" s="120">
        <f>Лист2!F11</f>
        <v>9</v>
      </c>
      <c r="H9" s="87" t="str">
        <f>Лист2!G11</f>
        <v>20х20х0,8</v>
      </c>
      <c r="I9" s="38">
        <v>0.47399999999999998</v>
      </c>
      <c r="J9" s="124">
        <f>I9*F51</f>
        <v>45.03</v>
      </c>
      <c r="K9" s="41"/>
      <c r="L9" s="41"/>
      <c r="O9" s="87" t="s">
        <v>384</v>
      </c>
      <c r="P9" s="38">
        <v>21.33</v>
      </c>
      <c r="Q9">
        <f>Лист2!S80</f>
        <v>132</v>
      </c>
      <c r="R9">
        <f t="shared" si="1"/>
        <v>2815.56</v>
      </c>
      <c r="T9" s="41"/>
      <c r="U9" s="120">
        <f>Лист2!K11</f>
        <v>9</v>
      </c>
      <c r="V9" s="77" t="str">
        <f>Лист2!L11</f>
        <v>20 (1,8)</v>
      </c>
      <c r="W9" s="82">
        <v>1.0900000000000001</v>
      </c>
      <c r="X9" s="127">
        <f t="shared" si="3"/>
        <v>79.570000000000007</v>
      </c>
      <c r="Z9" s="3"/>
      <c r="AA9" s="144">
        <v>8</v>
      </c>
      <c r="AB9" s="94" t="str">
        <f>Лист2!Q10</f>
        <v>ДН 28 (1,0)</v>
      </c>
      <c r="AC9" s="95">
        <v>0.66700000000000004</v>
      </c>
      <c r="AD9" s="134">
        <f t="shared" si="2"/>
        <v>80.040000000000006</v>
      </c>
      <c r="AE9" s="96" t="s">
        <v>554</v>
      </c>
      <c r="AF9" s="97">
        <v>120</v>
      </c>
    </row>
    <row r="10" spans="1:35" x14ac:dyDescent="0.3">
      <c r="A10" s="8">
        <f>Лист2!A12</f>
        <v>10</v>
      </c>
      <c r="B10" s="86" t="str">
        <f>Лист2!B12</f>
        <v>30х15х1,0</v>
      </c>
      <c r="C10" s="38">
        <v>0.66100000000000003</v>
      </c>
      <c r="D10" s="124">
        <f>C10*F52</f>
        <v>56.846000000000004</v>
      </c>
      <c r="F10" s="120"/>
      <c r="G10" s="120">
        <f>Лист2!F12</f>
        <v>10</v>
      </c>
      <c r="H10" s="87" t="str">
        <f>Лист2!G12</f>
        <v>20х20х0,9</v>
      </c>
      <c r="I10" s="38">
        <v>0.53</v>
      </c>
      <c r="J10" s="124">
        <f>I10*F51</f>
        <v>50.35</v>
      </c>
      <c r="K10" s="41"/>
      <c r="L10" s="41"/>
      <c r="O10" s="87" t="s">
        <v>385</v>
      </c>
      <c r="P10" s="38">
        <v>24.3</v>
      </c>
      <c r="Q10">
        <f>Лист2!S81</f>
        <v>132</v>
      </c>
      <c r="R10">
        <f t="shared" si="1"/>
        <v>3207.6</v>
      </c>
      <c r="T10" s="41"/>
      <c r="U10" s="120">
        <f>Лист2!K12</f>
        <v>10</v>
      </c>
      <c r="V10" s="77" t="str">
        <f>Лист2!L12</f>
        <v>20 (2,0)</v>
      </c>
      <c r="W10" s="82">
        <v>1.22</v>
      </c>
      <c r="X10" s="127">
        <f t="shared" si="3"/>
        <v>85.399999999999991</v>
      </c>
      <c r="Z10" s="3"/>
      <c r="AA10" s="144">
        <v>9</v>
      </c>
      <c r="AB10" s="94" t="str">
        <f>Лист2!Q11</f>
        <v>ДН 32 (1,0)</v>
      </c>
      <c r="AC10" s="95">
        <v>0.76500000000000001</v>
      </c>
      <c r="AD10" s="134">
        <f t="shared" si="2"/>
        <v>86.445000000000007</v>
      </c>
      <c r="AE10" s="96" t="s">
        <v>554</v>
      </c>
      <c r="AF10" s="97">
        <v>113</v>
      </c>
    </row>
    <row r="11" spans="1:35" x14ac:dyDescent="0.3">
      <c r="A11" s="8">
        <f>Лист2!A13</f>
        <v>11</v>
      </c>
      <c r="B11" s="86" t="str">
        <f>Лист2!B13</f>
        <v>30х15х1,2</v>
      </c>
      <c r="C11" s="38">
        <v>0.78300000000000003</v>
      </c>
      <c r="D11" s="124">
        <f>C11*F53</f>
        <v>67.338000000000008</v>
      </c>
      <c r="E11" s="41"/>
      <c r="F11" s="120"/>
      <c r="G11" s="120">
        <f>Лист2!F13</f>
        <v>11</v>
      </c>
      <c r="H11" s="87" t="str">
        <f>Лист2!G13</f>
        <v>20х20х1,0</v>
      </c>
      <c r="I11" s="38">
        <v>0.58299999999999996</v>
      </c>
      <c r="J11" s="124">
        <f>I11*F52</f>
        <v>50.137999999999998</v>
      </c>
      <c r="K11" s="41"/>
      <c r="L11" s="41"/>
      <c r="O11" s="87" t="s">
        <v>386</v>
      </c>
      <c r="P11" s="38">
        <v>27.7</v>
      </c>
      <c r="Q11">
        <f>Лист2!S82</f>
        <v>132</v>
      </c>
      <c r="R11">
        <f t="shared" si="1"/>
        <v>3656.4</v>
      </c>
      <c r="T11" s="41"/>
      <c r="U11" s="120">
        <f>Лист2!K13</f>
        <v>11</v>
      </c>
      <c r="V11" s="77" t="str">
        <f>Лист2!L13</f>
        <v>20 (2,5)</v>
      </c>
      <c r="W11" s="82">
        <v>1.56</v>
      </c>
      <c r="X11" s="127">
        <f t="shared" si="3"/>
        <v>107.64</v>
      </c>
      <c r="Z11" s="3"/>
      <c r="AA11" s="144">
        <v>10</v>
      </c>
      <c r="AB11" s="87" t="str">
        <f>Лист2!Q12</f>
        <v>ДН 48 (1,0)</v>
      </c>
      <c r="AC11" s="82">
        <v>1.1599999999999999</v>
      </c>
      <c r="AD11" s="129">
        <f t="shared" si="2"/>
        <v>99.759999999999991</v>
      </c>
      <c r="AE11" s="28" t="s">
        <v>554</v>
      </c>
      <c r="AF11" s="68">
        <v>86</v>
      </c>
    </row>
    <row r="12" spans="1:35" x14ac:dyDescent="0.3">
      <c r="A12" s="8">
        <f>Лист2!A14</f>
        <v>12</v>
      </c>
      <c r="B12" s="86" t="str">
        <f>Лист2!B14</f>
        <v>30х15х1,5</v>
      </c>
      <c r="C12" s="38">
        <v>0.96</v>
      </c>
      <c r="D12" s="124">
        <f>C12*F55</f>
        <v>72.959999999999994</v>
      </c>
      <c r="G12" s="120">
        <f>Лист2!F14</f>
        <v>12</v>
      </c>
      <c r="H12" s="87" t="str">
        <f>Лист2!G14</f>
        <v>20х20х1,1</v>
      </c>
      <c r="I12" s="38">
        <v>0.64</v>
      </c>
      <c r="J12" s="124">
        <f>I12*F52</f>
        <v>55.04</v>
      </c>
      <c r="K12" s="41"/>
      <c r="L12" s="41"/>
      <c r="O12" s="87" t="s">
        <v>512</v>
      </c>
      <c r="P12" s="38">
        <v>31.8</v>
      </c>
      <c r="Q12">
        <f>Лист2!S83</f>
        <v>167</v>
      </c>
      <c r="R12">
        <f t="shared" si="1"/>
        <v>5310.6</v>
      </c>
      <c r="T12" s="41"/>
      <c r="U12" s="120">
        <f>Лист2!K14</f>
        <v>12</v>
      </c>
      <c r="V12" s="77" t="str">
        <f>Лист2!L14</f>
        <v>20 (2,8)</v>
      </c>
      <c r="W12" s="89">
        <v>1.67</v>
      </c>
      <c r="X12" s="127">
        <f t="shared" si="3"/>
        <v>113.56</v>
      </c>
      <c r="AA12" s="41"/>
      <c r="AD12" s="135"/>
    </row>
    <row r="13" spans="1:35" x14ac:dyDescent="0.3">
      <c r="A13" s="8">
        <f>Лист2!A15</f>
        <v>13</v>
      </c>
      <c r="B13" s="86" t="str">
        <f>Лист2!B15</f>
        <v>30х20х1,0</v>
      </c>
      <c r="C13" s="38">
        <v>0.74</v>
      </c>
      <c r="D13" s="124">
        <f>C13*F52</f>
        <v>63.64</v>
      </c>
      <c r="G13" s="120">
        <f>Лист2!F15</f>
        <v>13</v>
      </c>
      <c r="H13" s="87" t="str">
        <f>Лист2!G15</f>
        <v>20х20х1,2</v>
      </c>
      <c r="I13" s="38">
        <v>0.69</v>
      </c>
      <c r="J13" s="124">
        <f>I13*F53</f>
        <v>59.339999999999996</v>
      </c>
      <c r="K13" s="41"/>
      <c r="L13" s="41"/>
      <c r="O13" s="87" t="s">
        <v>387</v>
      </c>
      <c r="P13" s="38">
        <v>8.9700000000000006</v>
      </c>
      <c r="Q13" s="83">
        <f>Лист2!S60</f>
        <v>127</v>
      </c>
      <c r="R13">
        <f t="shared" si="1"/>
        <v>1139.19</v>
      </c>
      <c r="T13" s="41"/>
      <c r="U13" s="120">
        <f>Лист2!K15</f>
        <v>13</v>
      </c>
      <c r="V13" s="77" t="str">
        <f>Лист2!L15</f>
        <v>25 (1,2)/ДН 33,7 (1,2)</v>
      </c>
      <c r="W13" s="89">
        <v>0.96</v>
      </c>
      <c r="X13" s="127">
        <f>W13*AI15</f>
        <v>82.56</v>
      </c>
      <c r="AA13" s="41"/>
      <c r="AB13" s="77" t="s">
        <v>112</v>
      </c>
      <c r="AC13" s="77">
        <v>1.1599999999999999</v>
      </c>
      <c r="AD13" s="136">
        <f>AC13*AF23</f>
        <v>87</v>
      </c>
    </row>
    <row r="14" spans="1:35" x14ac:dyDescent="0.3">
      <c r="A14" s="8">
        <f>Лист2!A16</f>
        <v>14</v>
      </c>
      <c r="B14" s="86" t="str">
        <f>Лист2!B16</f>
        <v>30х20х1,2</v>
      </c>
      <c r="C14" s="38">
        <v>0.89900000000000002</v>
      </c>
      <c r="D14" s="124">
        <f>C14*F53</f>
        <v>77.314000000000007</v>
      </c>
      <c r="G14" s="120">
        <f>Лист2!F16</f>
        <v>14</v>
      </c>
      <c r="H14" s="87" t="str">
        <f>Лист2!G16</f>
        <v>20х20х1,4</v>
      </c>
      <c r="I14" s="38">
        <v>0.79</v>
      </c>
      <c r="J14" s="124">
        <f>I14*F54</f>
        <v>65.570000000000007</v>
      </c>
      <c r="K14" s="41"/>
      <c r="L14" s="41"/>
      <c r="O14" s="87" t="s">
        <v>388</v>
      </c>
      <c r="P14" s="38">
        <v>10.78</v>
      </c>
      <c r="Q14" s="83">
        <f>Лист2!S61</f>
        <v>127</v>
      </c>
      <c r="R14">
        <f t="shared" ref="R14:R19" si="4">P14*Q14</f>
        <v>1369.06</v>
      </c>
      <c r="T14" s="41"/>
      <c r="U14" s="120">
        <f>Лист2!K16</f>
        <v>14</v>
      </c>
      <c r="V14" s="77" t="str">
        <f>Лист2!L16</f>
        <v>25 (1,3)/ДН 33,7 (1,3)</v>
      </c>
      <c r="W14" s="89">
        <v>1.03</v>
      </c>
      <c r="X14" s="127">
        <f>W14*AI15</f>
        <v>88.58</v>
      </c>
      <c r="AA14" s="41"/>
      <c r="AB14" s="77" t="s">
        <v>113</v>
      </c>
      <c r="AC14" s="82">
        <v>1.51</v>
      </c>
      <c r="AD14" s="136">
        <f>AC14*AF23</f>
        <v>113.25</v>
      </c>
      <c r="AH14" s="28" t="str">
        <f>E52</f>
        <v>1-1,1</v>
      </c>
      <c r="AI14" s="68">
        <v>86</v>
      </c>
    </row>
    <row r="15" spans="1:35" x14ac:dyDescent="0.3">
      <c r="A15" s="8">
        <f>Лист2!A17</f>
        <v>15</v>
      </c>
      <c r="B15" s="86" t="str">
        <f>Лист2!B17</f>
        <v>30х20х1,5</v>
      </c>
      <c r="C15" s="38">
        <v>1.0820000000000001</v>
      </c>
      <c r="D15" s="124">
        <f>C15*F55</f>
        <v>82.231999999999999</v>
      </c>
      <c r="G15" s="120">
        <f>Лист2!F17</f>
        <v>15</v>
      </c>
      <c r="H15" s="87" t="str">
        <f>Лист2!G17</f>
        <v>20х20х1,5</v>
      </c>
      <c r="I15" s="38">
        <v>0.84099999999999997</v>
      </c>
      <c r="J15" s="124">
        <f>I15*F55</f>
        <v>63.915999999999997</v>
      </c>
      <c r="K15" s="41"/>
      <c r="L15" s="41"/>
      <c r="O15" s="87" t="s">
        <v>389</v>
      </c>
      <c r="P15" s="38">
        <v>12.44</v>
      </c>
      <c r="Q15" s="83">
        <f>Лист2!S62</f>
        <v>127</v>
      </c>
      <c r="R15">
        <f t="shared" si="4"/>
        <v>1579.8799999999999</v>
      </c>
      <c r="T15" s="41"/>
      <c r="U15" s="120">
        <f>Лист2!K17</f>
        <v>15</v>
      </c>
      <c r="V15" s="77" t="str">
        <f>Лист2!L17</f>
        <v>25 (1,5)/ДН 33,7 (1,5)</v>
      </c>
      <c r="W15" s="82">
        <v>1.18</v>
      </c>
      <c r="X15" s="127">
        <f>W15*AI16</f>
        <v>89.679999999999993</v>
      </c>
      <c r="Y15" s="78"/>
      <c r="Z15" s="78"/>
      <c r="AA15" s="41"/>
      <c r="AB15" s="77" t="s">
        <v>114</v>
      </c>
      <c r="AC15" s="82">
        <v>1.92</v>
      </c>
      <c r="AD15" s="136">
        <f>AC15*AF24</f>
        <v>142.07999999999998</v>
      </c>
      <c r="AE15" s="78"/>
      <c r="AF15" s="78"/>
      <c r="AH15" s="28">
        <f>E53</f>
        <v>1.2</v>
      </c>
      <c r="AI15" s="68">
        <v>86</v>
      </c>
    </row>
    <row r="16" spans="1:35" x14ac:dyDescent="0.3">
      <c r="A16" s="8">
        <f>Лист2!A18</f>
        <v>16</v>
      </c>
      <c r="B16" s="86" t="str">
        <f>Лист2!B18</f>
        <v>30х20х1,8</v>
      </c>
      <c r="C16" s="38">
        <v>1.27</v>
      </c>
      <c r="D16" s="124">
        <f>C16*F56</f>
        <v>92.710000000000008</v>
      </c>
      <c r="G16" s="120">
        <f>Лист2!F18</f>
        <v>16</v>
      </c>
      <c r="H16" s="87" t="str">
        <f>Лист2!G18</f>
        <v>20х20х1,7</v>
      </c>
      <c r="I16" s="38">
        <v>0.94</v>
      </c>
      <c r="J16" s="124">
        <f>I16*F56</f>
        <v>68.61999999999999</v>
      </c>
      <c r="K16" s="41"/>
      <c r="L16" s="41"/>
      <c r="O16" s="87" t="s">
        <v>390</v>
      </c>
      <c r="P16" s="38">
        <v>18.86</v>
      </c>
      <c r="Q16" s="83">
        <f>Лист2!S63</f>
        <v>127</v>
      </c>
      <c r="R16">
        <f t="shared" si="4"/>
        <v>2395.2199999999998</v>
      </c>
      <c r="T16" s="41"/>
      <c r="U16" s="120">
        <f>Лист2!K18</f>
        <v>16</v>
      </c>
      <c r="V16" s="77" t="str">
        <f>Лист2!L18</f>
        <v>25 (1,8)</v>
      </c>
      <c r="W16" s="82">
        <v>1.409</v>
      </c>
      <c r="X16" s="127">
        <f>W16*AI17</f>
        <v>102.857</v>
      </c>
      <c r="Y16" s="78"/>
      <c r="Z16" s="78"/>
      <c r="AA16" s="41"/>
      <c r="AB16" s="77" t="s">
        <v>115</v>
      </c>
      <c r="AC16" s="82">
        <v>2.5</v>
      </c>
      <c r="AD16" s="136">
        <f>AC16*AF24</f>
        <v>185</v>
      </c>
      <c r="AE16" s="41"/>
      <c r="AH16" s="28">
        <f>E55</f>
        <v>1.5</v>
      </c>
      <c r="AI16" s="68">
        <v>76</v>
      </c>
    </row>
    <row r="17" spans="1:35" x14ac:dyDescent="0.3">
      <c r="A17" s="8">
        <f>Лист2!A19</f>
        <v>17</v>
      </c>
      <c r="B17" s="86" t="str">
        <f>Лист2!B19</f>
        <v>30х20х2,0</v>
      </c>
      <c r="C17" s="38">
        <v>1.39</v>
      </c>
      <c r="D17" s="124">
        <f>C17*F57</f>
        <v>97.3</v>
      </c>
      <c r="G17" s="120">
        <f>Лист2!F19</f>
        <v>17</v>
      </c>
      <c r="H17" s="87" t="str">
        <f>Лист2!G19</f>
        <v>20х20х1,8</v>
      </c>
      <c r="I17" s="38">
        <v>0.98399999999999999</v>
      </c>
      <c r="J17" s="124">
        <f>I17*F56</f>
        <v>71.831999999999994</v>
      </c>
      <c r="K17" s="41"/>
      <c r="L17" s="41"/>
      <c r="O17" s="87" t="s">
        <v>391</v>
      </c>
      <c r="P17" s="38">
        <v>21.58</v>
      </c>
      <c r="Q17" s="83">
        <f>Лист2!S64</f>
        <v>127</v>
      </c>
      <c r="R17">
        <f t="shared" si="4"/>
        <v>2740.66</v>
      </c>
      <c r="T17" s="41"/>
      <c r="U17" s="120">
        <f>Лист2!K19</f>
        <v>17</v>
      </c>
      <c r="V17" s="77" t="str">
        <f>Лист2!L19</f>
        <v>25 (2,0)/ДН 33,7 (2,0)</v>
      </c>
      <c r="W17" s="82">
        <v>1.55</v>
      </c>
      <c r="X17" s="127">
        <f>W17*AI18</f>
        <v>108.5</v>
      </c>
      <c r="Y17" s="78"/>
      <c r="Z17" s="78"/>
      <c r="AA17" s="41"/>
      <c r="AB17" s="77" t="s">
        <v>116</v>
      </c>
      <c r="AC17" s="82">
        <v>3.33</v>
      </c>
      <c r="AD17" s="136">
        <f>AC17*AF24</f>
        <v>246.42000000000002</v>
      </c>
      <c r="AE17" s="41"/>
      <c r="AH17" s="28">
        <f>E56</f>
        <v>1.8</v>
      </c>
      <c r="AI17" s="68">
        <v>73</v>
      </c>
    </row>
    <row r="18" spans="1:35" x14ac:dyDescent="0.3">
      <c r="A18" s="8">
        <f>Лист2!A20</f>
        <v>18</v>
      </c>
      <c r="B18" s="86" t="str">
        <f>Лист2!B20</f>
        <v>40х10х1,0</v>
      </c>
      <c r="C18" s="38">
        <v>0.74</v>
      </c>
      <c r="D18" s="124">
        <f>C18*F52</f>
        <v>63.64</v>
      </c>
      <c r="F18" s="120"/>
      <c r="G18" s="120">
        <f>Лист2!F20</f>
        <v>18</v>
      </c>
      <c r="H18" s="87" t="str">
        <f>Лист2!G20</f>
        <v>20х20х2,0</v>
      </c>
      <c r="I18" s="38">
        <v>1.08</v>
      </c>
      <c r="J18" s="124">
        <f>I18*F57</f>
        <v>75.600000000000009</v>
      </c>
      <c r="K18" s="41"/>
      <c r="L18" s="41"/>
      <c r="O18" s="87" t="s">
        <v>392</v>
      </c>
      <c r="P18" s="38">
        <v>25.7</v>
      </c>
      <c r="Q18" s="83">
        <f>Лист2!S65</f>
        <v>127</v>
      </c>
      <c r="R18">
        <f t="shared" si="4"/>
        <v>3263.9</v>
      </c>
      <c r="T18" s="41"/>
      <c r="U18" s="120">
        <f>Лист2!K20</f>
        <v>18</v>
      </c>
      <c r="V18" s="77" t="str">
        <f>Лист2!L20</f>
        <v>25 (2,2)</v>
      </c>
      <c r="W18" s="82">
        <v>1.7</v>
      </c>
      <c r="X18" s="127">
        <f>W18*AI18</f>
        <v>119</v>
      </c>
      <c r="Y18" s="78"/>
      <c r="Z18" s="78"/>
      <c r="AA18" s="41"/>
      <c r="AB18" s="77" t="s">
        <v>117</v>
      </c>
      <c r="AC18" s="82">
        <v>4</v>
      </c>
      <c r="AD18" s="136">
        <f>AC18*AF24</f>
        <v>296</v>
      </c>
      <c r="AE18" s="41"/>
      <c r="AH18" s="28">
        <f>E57</f>
        <v>2</v>
      </c>
      <c r="AI18" s="68">
        <v>70</v>
      </c>
    </row>
    <row r="19" spans="1:35" x14ac:dyDescent="0.3">
      <c r="A19" s="8">
        <f>Лист2!A21</f>
        <v>19</v>
      </c>
      <c r="B19" s="86" t="str">
        <f>Лист2!B21</f>
        <v>40х10х1,2</v>
      </c>
      <c r="C19" s="38">
        <v>0.88</v>
      </c>
      <c r="D19" s="124">
        <f>C19*F53</f>
        <v>75.680000000000007</v>
      </c>
      <c r="F19" s="120"/>
      <c r="G19" s="120">
        <f>Лист2!F21</f>
        <v>19</v>
      </c>
      <c r="H19" s="87" t="str">
        <f>Лист2!G21</f>
        <v>25х25х0,8</v>
      </c>
      <c r="I19" s="38">
        <v>0.6</v>
      </c>
      <c r="J19" s="124">
        <f>I19*F51</f>
        <v>57</v>
      </c>
      <c r="K19" s="41"/>
      <c r="L19" s="41"/>
      <c r="O19" s="87" t="s">
        <v>509</v>
      </c>
      <c r="P19" s="38">
        <v>36.549999999999997</v>
      </c>
      <c r="Q19" s="83">
        <f>Лист2!S67</f>
        <v>127</v>
      </c>
      <c r="R19">
        <f t="shared" si="4"/>
        <v>4641.8499999999995</v>
      </c>
      <c r="T19" s="41"/>
      <c r="U19" s="120">
        <f>Лист2!K21</f>
        <v>19</v>
      </c>
      <c r="V19" s="77" t="str">
        <f>Лист2!L21</f>
        <v>25 (2,5)</v>
      </c>
      <c r="W19" s="82">
        <v>1.91</v>
      </c>
      <c r="X19" s="127">
        <f>W19*AI19</f>
        <v>131.79</v>
      </c>
      <c r="Y19" s="78"/>
      <c r="Z19" s="78"/>
      <c r="AA19" s="41"/>
      <c r="AB19" s="77" t="s">
        <v>118</v>
      </c>
      <c r="AC19" s="82">
        <v>5.68</v>
      </c>
      <c r="AD19" s="136">
        <f>AC19*AF24</f>
        <v>420.32</v>
      </c>
      <c r="AE19" s="41"/>
      <c r="AH19" s="28">
        <f>E58</f>
        <v>2.5</v>
      </c>
      <c r="AI19" s="68">
        <v>69</v>
      </c>
    </row>
    <row r="20" spans="1:35" x14ac:dyDescent="0.3">
      <c r="A20" s="8">
        <f>Лист2!A22</f>
        <v>20</v>
      </c>
      <c r="B20" s="86" t="str">
        <f>Лист2!B22</f>
        <v>40х10х1,5</v>
      </c>
      <c r="C20" s="38">
        <v>1.08</v>
      </c>
      <c r="D20" s="124">
        <f>C20*F55</f>
        <v>82.080000000000013</v>
      </c>
      <c r="F20" s="120"/>
      <c r="G20" s="120">
        <f>Лист2!F22</f>
        <v>20</v>
      </c>
      <c r="H20" s="87" t="str">
        <f>Лист2!G22</f>
        <v>25х25х1,0</v>
      </c>
      <c r="I20" s="38">
        <v>0.74</v>
      </c>
      <c r="J20" s="124">
        <f>I20*F52</f>
        <v>63.64</v>
      </c>
      <c r="O20" s="87" t="s">
        <v>628</v>
      </c>
      <c r="P20" s="38">
        <v>56.88</v>
      </c>
      <c r="Q20" s="83">
        <v>135</v>
      </c>
      <c r="R20">
        <f>Q20*P20</f>
        <v>7678.8</v>
      </c>
      <c r="T20" s="41"/>
      <c r="U20" s="120">
        <f>Лист2!K22</f>
        <v>20</v>
      </c>
      <c r="V20" s="77" t="str">
        <f>Лист2!L22</f>
        <v>25 (2,8)</v>
      </c>
      <c r="W20" s="82">
        <v>2.12</v>
      </c>
      <c r="X20" s="127">
        <f>W20*AI20</f>
        <v>144.16</v>
      </c>
      <c r="Y20" s="78"/>
      <c r="AA20" s="41"/>
      <c r="AB20" s="77" t="s">
        <v>119</v>
      </c>
      <c r="AC20" s="82">
        <v>6.7</v>
      </c>
      <c r="AD20" s="136">
        <f>AC20*AF24</f>
        <v>495.8</v>
      </c>
      <c r="AE20" s="41"/>
      <c r="AH20" s="28">
        <v>2.8</v>
      </c>
      <c r="AI20" s="68">
        <v>68</v>
      </c>
    </row>
    <row r="21" spans="1:35" x14ac:dyDescent="0.3">
      <c r="A21" s="8">
        <f>Лист2!A23</f>
        <v>21</v>
      </c>
      <c r="B21" s="86" t="str">
        <f>Лист2!B23</f>
        <v>40х20х1,0</v>
      </c>
      <c r="C21" s="38">
        <v>0.9</v>
      </c>
      <c r="D21" s="124">
        <f>C21*F52</f>
        <v>77.400000000000006</v>
      </c>
      <c r="F21" s="120"/>
      <c r="G21" s="120">
        <f>Лист2!F23</f>
        <v>21</v>
      </c>
      <c r="H21" s="87" t="str">
        <f>Лист2!G23</f>
        <v>25х25х1,1</v>
      </c>
      <c r="I21" s="38">
        <v>0.81</v>
      </c>
      <c r="J21" s="124">
        <f t="shared" ref="J21:J26" si="5">I21*F52</f>
        <v>69.660000000000011</v>
      </c>
      <c r="O21" s="111" t="s">
        <v>393</v>
      </c>
      <c r="P21" s="112">
        <f>Раб2!F29</f>
        <v>0.85</v>
      </c>
      <c r="Q21" s="113"/>
      <c r="R21" s="109"/>
      <c r="S21" s="109"/>
      <c r="T21" s="41"/>
      <c r="U21" s="120">
        <f>Лист2!K23</f>
        <v>21</v>
      </c>
      <c r="V21" s="77" t="str">
        <f>Лист2!L23</f>
        <v>32(1,2)/ДН 42 (1,2)</v>
      </c>
      <c r="W21" s="89">
        <v>1.21</v>
      </c>
      <c r="X21" s="127">
        <f>W21*AI15</f>
        <v>104.06</v>
      </c>
      <c r="AA21" s="41"/>
      <c r="AB21" s="77" t="s">
        <v>175</v>
      </c>
      <c r="AC21" s="82">
        <v>0.95</v>
      </c>
      <c r="AD21" s="136">
        <f>AC21*AF25</f>
        <v>71.25</v>
      </c>
      <c r="AE21" s="41"/>
      <c r="AH21" s="28" t="str">
        <f>E60</f>
        <v>3,0-4,0</v>
      </c>
      <c r="AI21" s="68">
        <v>68</v>
      </c>
    </row>
    <row r="22" spans="1:35" x14ac:dyDescent="0.3">
      <c r="A22" s="8">
        <f>Лист2!A24</f>
        <v>22</v>
      </c>
      <c r="B22" s="86" t="str">
        <f>Лист2!B24</f>
        <v>40х20х1,1</v>
      </c>
      <c r="C22" s="38">
        <v>0.98</v>
      </c>
      <c r="D22" s="124">
        <f>C22*F52</f>
        <v>84.28</v>
      </c>
      <c r="F22" s="120"/>
      <c r="G22" s="120">
        <f>Лист2!F24</f>
        <v>22</v>
      </c>
      <c r="H22" s="87" t="str">
        <f>Лист2!G24</f>
        <v>25х25х1,2</v>
      </c>
      <c r="I22" s="38">
        <v>0.89900000000000002</v>
      </c>
      <c r="J22" s="124">
        <f t="shared" si="5"/>
        <v>77.314000000000007</v>
      </c>
      <c r="O22" s="111" t="s">
        <v>394</v>
      </c>
      <c r="P22" s="112">
        <f>Раб2!F30</f>
        <v>1.25</v>
      </c>
      <c r="Q22" s="113"/>
      <c r="R22" s="109"/>
      <c r="S22" s="109"/>
      <c r="T22" s="41"/>
      <c r="U22" s="120">
        <f>Лист2!K24</f>
        <v>22</v>
      </c>
      <c r="V22" s="77" t="str">
        <f>Лист2!L24</f>
        <v>32 (1,5)/ДН 42 (1,5)</v>
      </c>
      <c r="W22" s="82">
        <v>1.51</v>
      </c>
      <c r="X22" s="127">
        <f>W22*AI16</f>
        <v>114.76</v>
      </c>
      <c r="AA22" s="41"/>
      <c r="AB22" s="77" t="s">
        <v>179</v>
      </c>
      <c r="AC22" s="82">
        <v>1.27</v>
      </c>
      <c r="AD22" s="136">
        <f>AC22*AF25</f>
        <v>95.25</v>
      </c>
    </row>
    <row r="23" spans="1:35" x14ac:dyDescent="0.3">
      <c r="A23" s="8">
        <f>Лист2!A25</f>
        <v>23</v>
      </c>
      <c r="B23" s="86" t="str">
        <f>Лист2!B25</f>
        <v xml:space="preserve">40х20х1,2 </v>
      </c>
      <c r="C23" s="38">
        <v>1.07</v>
      </c>
      <c r="D23" s="124">
        <f>C23*F53</f>
        <v>92.02000000000001</v>
      </c>
      <c r="E23" s="41"/>
      <c r="F23" s="120"/>
      <c r="G23" s="120">
        <f>Лист2!F25</f>
        <v>23</v>
      </c>
      <c r="H23" s="87" t="str">
        <f>Лист2!G25</f>
        <v>25х25х1,4</v>
      </c>
      <c r="I23" s="38">
        <v>1.01</v>
      </c>
      <c r="J23" s="124">
        <f t="shared" si="5"/>
        <v>83.83</v>
      </c>
      <c r="O23" s="111" t="s">
        <v>395</v>
      </c>
      <c r="P23" s="112">
        <f>Раб2!F31</f>
        <v>2</v>
      </c>
      <c r="Q23" s="113"/>
      <c r="R23" s="109"/>
      <c r="S23" s="109"/>
      <c r="T23" s="41"/>
      <c r="U23" s="120">
        <f>Лист2!K25</f>
        <v>23</v>
      </c>
      <c r="V23" s="77" t="str">
        <f>Лист2!L25</f>
        <v>32 (1,6)/ДН 42 (1,6)</v>
      </c>
      <c r="W23" s="82">
        <v>1.59</v>
      </c>
      <c r="X23" s="127">
        <f>W23*AI16</f>
        <v>120.84</v>
      </c>
      <c r="AA23" s="41"/>
      <c r="AB23" s="77" t="s">
        <v>176</v>
      </c>
      <c r="AC23" s="82">
        <v>1.58</v>
      </c>
      <c r="AD23" s="136">
        <f>AC23*AF26</f>
        <v>118.5</v>
      </c>
      <c r="AE23" s="28">
        <v>2.5</v>
      </c>
      <c r="AF23" s="137">
        <v>75</v>
      </c>
    </row>
    <row r="24" spans="1:35" x14ac:dyDescent="0.3">
      <c r="A24" s="8">
        <f>Лист2!A26</f>
        <v>24</v>
      </c>
      <c r="B24" s="86" t="str">
        <f>Лист2!B26</f>
        <v>40х20х1,4</v>
      </c>
      <c r="C24" s="38">
        <v>1.23</v>
      </c>
      <c r="D24" s="124">
        <f>C24*F54</f>
        <v>102.09</v>
      </c>
      <c r="E24" s="41"/>
      <c r="F24" s="120"/>
      <c r="G24" s="120">
        <f>Лист2!F26</f>
        <v>24</v>
      </c>
      <c r="H24" s="87" t="str">
        <f>Лист2!G26</f>
        <v>25х25х1,5</v>
      </c>
      <c r="I24" s="38">
        <v>1.0820000000000001</v>
      </c>
      <c r="J24" s="124">
        <f t="shared" si="5"/>
        <v>82.231999999999999</v>
      </c>
      <c r="O24" s="87" t="s">
        <v>511</v>
      </c>
      <c r="P24" s="38">
        <v>1.1950000000000001</v>
      </c>
      <c r="Q24" s="83">
        <f>Лист2!S34</f>
        <v>83</v>
      </c>
      <c r="R24">
        <f>P24*Q24</f>
        <v>99.185000000000002</v>
      </c>
      <c r="T24" s="41"/>
      <c r="U24" s="120">
        <f>Лист2!K26</f>
        <v>24</v>
      </c>
      <c r="V24" s="77" t="str">
        <f>Лист2!L26</f>
        <v>32 (1,8)/ДН 42 (1,8)</v>
      </c>
      <c r="W24" s="82">
        <v>1.8</v>
      </c>
      <c r="X24" s="127">
        <f>W24*AI17</f>
        <v>131.4</v>
      </c>
      <c r="AA24" s="41"/>
      <c r="AB24" s="77" t="s">
        <v>180</v>
      </c>
      <c r="AC24" s="82">
        <v>2.02</v>
      </c>
      <c r="AD24" s="136">
        <f>AC24*AF26</f>
        <v>151.5</v>
      </c>
      <c r="AE24" s="28" t="s">
        <v>573</v>
      </c>
      <c r="AF24" s="137">
        <v>74</v>
      </c>
    </row>
    <row r="25" spans="1:35" x14ac:dyDescent="0.3">
      <c r="A25" s="8">
        <f>Лист2!A27</f>
        <v>25</v>
      </c>
      <c r="B25" s="86" t="str">
        <f>Лист2!B27</f>
        <v>40х20х1,5</v>
      </c>
      <c r="C25" s="38">
        <v>1.31</v>
      </c>
      <c r="D25" s="124">
        <f>C25*F55</f>
        <v>99.56</v>
      </c>
      <c r="E25" s="41"/>
      <c r="F25" s="120"/>
      <c r="G25" s="120">
        <f>Лист2!F27</f>
        <v>25</v>
      </c>
      <c r="H25" s="87" t="str">
        <f>Лист2!G27</f>
        <v>25х25х1,8</v>
      </c>
      <c r="I25" s="38">
        <v>1.27</v>
      </c>
      <c r="J25" s="124">
        <f t="shared" si="5"/>
        <v>92.710000000000008</v>
      </c>
      <c r="K25" s="41"/>
      <c r="L25" s="41"/>
      <c r="O25" s="87" t="s">
        <v>510</v>
      </c>
      <c r="P25" s="38">
        <v>1.5</v>
      </c>
      <c r="Q25" s="83">
        <f>Лист2!S35</f>
        <v>83</v>
      </c>
      <c r="R25">
        <f t="shared" ref="R25:R44" si="6">P25*Q25</f>
        <v>124.5</v>
      </c>
      <c r="U25" s="120">
        <f>Лист2!K27</f>
        <v>25</v>
      </c>
      <c r="V25" s="77" t="str">
        <f>Лист2!L27</f>
        <v>32 (2,0)/ДН 42 (2,0)</v>
      </c>
      <c r="W25" s="82">
        <v>1.99</v>
      </c>
      <c r="X25" s="127">
        <f>W25*AI18</f>
        <v>139.30000000000001</v>
      </c>
      <c r="AA25" s="41"/>
      <c r="AB25" s="77" t="s">
        <v>177</v>
      </c>
      <c r="AC25" s="82">
        <v>2.29</v>
      </c>
      <c r="AD25" s="136">
        <f>AC25*AF26</f>
        <v>171.75</v>
      </c>
      <c r="AE25" s="28">
        <v>2</v>
      </c>
      <c r="AF25" s="137">
        <v>75</v>
      </c>
    </row>
    <row r="26" spans="1:35" x14ac:dyDescent="0.3">
      <c r="A26" s="8">
        <f>Лист2!A28</f>
        <v>26</v>
      </c>
      <c r="B26" s="86" t="str">
        <f>Лист2!B28</f>
        <v>40х20х1,7</v>
      </c>
      <c r="C26" s="38">
        <v>1.472</v>
      </c>
      <c r="D26" s="124">
        <f>C26*F56</f>
        <v>107.456</v>
      </c>
      <c r="E26" s="41"/>
      <c r="F26" s="120"/>
      <c r="G26" s="120">
        <f>Лист2!F28</f>
        <v>26</v>
      </c>
      <c r="H26" s="87" t="str">
        <f>Лист2!G28</f>
        <v>25х25х2,0</v>
      </c>
      <c r="I26" s="38">
        <v>1.39</v>
      </c>
      <c r="J26" s="124">
        <f t="shared" si="5"/>
        <v>97.3</v>
      </c>
      <c r="K26" s="41"/>
      <c r="L26" s="41"/>
      <c r="O26" s="87" t="s">
        <v>507</v>
      </c>
      <c r="P26" s="38">
        <v>1.88</v>
      </c>
      <c r="Q26" s="83">
        <f>Лист2!S36</f>
        <v>81</v>
      </c>
      <c r="R26">
        <f t="shared" si="6"/>
        <v>152.28</v>
      </c>
      <c r="U26" s="120">
        <f>Лист2!K28</f>
        <v>26</v>
      </c>
      <c r="V26" s="77" t="str">
        <f>Лист2!L28</f>
        <v>32 (2,2)/ДН 42 (2,2)</v>
      </c>
      <c r="W26" s="82">
        <v>2.16</v>
      </c>
      <c r="X26" s="127">
        <f>W26*AI18</f>
        <v>151.20000000000002</v>
      </c>
      <c r="AA26" s="41"/>
      <c r="AB26" s="77" t="s">
        <v>181</v>
      </c>
      <c r="AC26" s="82">
        <v>2.9</v>
      </c>
      <c r="AD26" s="136">
        <f>AC26*AF26</f>
        <v>217.5</v>
      </c>
      <c r="AE26" s="28">
        <v>2</v>
      </c>
      <c r="AF26" s="137">
        <v>75</v>
      </c>
    </row>
    <row r="27" spans="1:35" x14ac:dyDescent="0.3">
      <c r="A27" s="8">
        <f>Лист2!A29</f>
        <v>27</v>
      </c>
      <c r="B27" s="86" t="str">
        <f>Лист2!B29</f>
        <v>40х20х1,8</v>
      </c>
      <c r="C27" s="38">
        <v>1.5497000000000001</v>
      </c>
      <c r="D27" s="124">
        <f>C27*F56</f>
        <v>113.1281</v>
      </c>
      <c r="E27" s="41"/>
      <c r="F27" s="120"/>
      <c r="G27" s="120">
        <f>Лист2!F29</f>
        <v>27</v>
      </c>
      <c r="H27" s="87" t="str">
        <f>Лист2!G29</f>
        <v>30х30х0,8</v>
      </c>
      <c r="I27" s="38">
        <v>0.72</v>
      </c>
      <c r="J27" s="124">
        <f>I27*F51</f>
        <v>68.399999999999991</v>
      </c>
      <c r="K27" s="41"/>
      <c r="L27" s="41"/>
      <c r="O27" s="87" t="s">
        <v>396</v>
      </c>
      <c r="P27" s="38">
        <v>2.42</v>
      </c>
      <c r="Q27" s="83">
        <f>Лист2!S37</f>
        <v>81</v>
      </c>
      <c r="R27">
        <f t="shared" si="6"/>
        <v>196.01999999999998</v>
      </c>
      <c r="U27" s="120">
        <f>Лист2!K29</f>
        <v>27</v>
      </c>
      <c r="V27" s="77" t="str">
        <f>Лист2!L29</f>
        <v>32 (2,5)/ДН 42 (2,5)</v>
      </c>
      <c r="W27" s="82">
        <v>2.4500000000000002</v>
      </c>
      <c r="X27" s="127">
        <f>W27*AI19</f>
        <v>169.05</v>
      </c>
      <c r="AA27" s="41"/>
      <c r="AB27" s="41"/>
      <c r="AC27" s="41"/>
      <c r="AE27" s="41"/>
    </row>
    <row r="28" spans="1:35" x14ac:dyDescent="0.3">
      <c r="A28" s="8">
        <f>Лист2!A30</f>
        <v>28</v>
      </c>
      <c r="B28" s="86" t="str">
        <f>Лист2!B30</f>
        <v>40х20х2,0</v>
      </c>
      <c r="C28" s="38">
        <v>1.7</v>
      </c>
      <c r="D28" s="124">
        <f>C28*F57</f>
        <v>119</v>
      </c>
      <c r="E28" s="41"/>
      <c r="F28" s="120"/>
      <c r="G28" s="120">
        <f>Лист2!F30</f>
        <v>28</v>
      </c>
      <c r="H28" s="87" t="str">
        <f>Лист2!G30</f>
        <v>30х30х0,9</v>
      </c>
      <c r="I28" s="38">
        <v>0.81100000000000005</v>
      </c>
      <c r="J28" s="124">
        <f>I28*F52</f>
        <v>69.746000000000009</v>
      </c>
      <c r="K28" s="41"/>
      <c r="L28" s="41"/>
      <c r="O28" s="87" t="s">
        <v>397</v>
      </c>
      <c r="P28" s="38">
        <v>2.73</v>
      </c>
      <c r="Q28" s="83">
        <f>Лист2!S38</f>
        <v>76</v>
      </c>
      <c r="R28">
        <f t="shared" si="6"/>
        <v>207.48</v>
      </c>
      <c r="U28" s="120">
        <f>Лист2!K30</f>
        <v>28</v>
      </c>
      <c r="V28" s="77" t="str">
        <f>Лист2!L30</f>
        <v>32 (2,8)/ДН 42 (2,8)</v>
      </c>
      <c r="W28" s="82">
        <v>2.73</v>
      </c>
      <c r="X28" s="127">
        <f>W28*AI20</f>
        <v>185.64</v>
      </c>
      <c r="AA28" s="41"/>
      <c r="AB28" s="41"/>
      <c r="AC28" s="41"/>
    </row>
    <row r="29" spans="1:35" x14ac:dyDescent="0.3">
      <c r="A29" s="8">
        <f>Лист2!A31</f>
        <v>29</v>
      </c>
      <c r="B29" s="86" t="str">
        <f>Лист2!B31</f>
        <v>40х25х1,0</v>
      </c>
      <c r="C29" s="38">
        <v>0.98</v>
      </c>
      <c r="D29" s="124">
        <f>C29*F52</f>
        <v>84.28</v>
      </c>
      <c r="E29" s="41"/>
      <c r="F29" s="120"/>
      <c r="G29" s="120">
        <f>Лист2!F31</f>
        <v>29</v>
      </c>
      <c r="H29" s="87" t="str">
        <f>Лист2!G31</f>
        <v>30х30х1,0</v>
      </c>
      <c r="I29" s="38">
        <v>0.9</v>
      </c>
      <c r="J29" s="124">
        <f>I29*F52</f>
        <v>77.400000000000006</v>
      </c>
      <c r="K29" s="41"/>
      <c r="L29" s="41"/>
      <c r="O29" s="87" t="s">
        <v>398</v>
      </c>
      <c r="P29" s="38">
        <v>3.16</v>
      </c>
      <c r="Q29" s="83">
        <f>Лист2!S39</f>
        <v>76</v>
      </c>
      <c r="R29">
        <f t="shared" si="6"/>
        <v>240.16000000000003</v>
      </c>
      <c r="U29" s="120">
        <f>Лист2!K31</f>
        <v>29</v>
      </c>
      <c r="V29" s="77" t="str">
        <f>Лист2!L31</f>
        <v>32 (3,0)/ДН 42 (3,0)</v>
      </c>
      <c r="W29" s="82">
        <v>2.919</v>
      </c>
      <c r="X29" s="127">
        <f>W29*AI21</f>
        <v>198.49199999999999</v>
      </c>
      <c r="AC29" t="s">
        <v>619</v>
      </c>
      <c r="AE29" t="s">
        <v>620</v>
      </c>
    </row>
    <row r="30" spans="1:35" x14ac:dyDescent="0.3">
      <c r="A30" s="8">
        <f>Лист2!A32</f>
        <v>30</v>
      </c>
      <c r="B30" s="86" t="str">
        <f>Лист2!B32</f>
        <v>40х25х1,1</v>
      </c>
      <c r="C30" s="38">
        <v>1.07</v>
      </c>
      <c r="D30" s="124">
        <f>C30*F52</f>
        <v>92.02000000000001</v>
      </c>
      <c r="E30" s="41"/>
      <c r="F30" s="120"/>
      <c r="G30" s="120">
        <f>Лист2!F32</f>
        <v>30</v>
      </c>
      <c r="H30" s="87" t="str">
        <f>Лист2!G32</f>
        <v>30х30х1,1</v>
      </c>
      <c r="I30" s="38">
        <v>0.98</v>
      </c>
      <c r="J30" s="124">
        <f>I30*F52</f>
        <v>84.28</v>
      </c>
      <c r="K30" s="41"/>
      <c r="L30" s="41"/>
      <c r="O30" s="87" t="s">
        <v>399</v>
      </c>
      <c r="P30" s="38">
        <v>3.74</v>
      </c>
      <c r="Q30" s="83">
        <f>Лист2!S40</f>
        <v>76</v>
      </c>
      <c r="R30">
        <f t="shared" si="6"/>
        <v>284.24</v>
      </c>
      <c r="U30" s="120"/>
      <c r="V30" s="77" t="str">
        <f>Лист2!L32</f>
        <v>40 (1,2)/ДН 48 (1,2)</v>
      </c>
      <c r="W30" s="82">
        <v>1.38</v>
      </c>
      <c r="X30" s="127">
        <f>W30*AI15</f>
        <v>118.67999999999999</v>
      </c>
      <c r="AB30" s="91" t="str">
        <f>Лист1!C5</f>
        <v>0,5*1000*2000</v>
      </c>
      <c r="AC30" s="91">
        <f>Лист1!D5</f>
        <v>7.86</v>
      </c>
      <c r="AD30" s="91" t="str">
        <f>Лист1!E5</f>
        <v>х/к</v>
      </c>
      <c r="AE30" s="79">
        <v>8.07</v>
      </c>
      <c r="AF30" s="139">
        <f>AG30*AC30</f>
        <v>660.24</v>
      </c>
      <c r="AG30" s="175">
        <v>84</v>
      </c>
    </row>
    <row r="31" spans="1:35" x14ac:dyDescent="0.3">
      <c r="A31" s="8">
        <f>Лист2!A33</f>
        <v>31</v>
      </c>
      <c r="B31" s="86" t="str">
        <f>Лист2!B33</f>
        <v>40х25х1,2</v>
      </c>
      <c r="C31" s="38">
        <v>1.1599999999999999</v>
      </c>
      <c r="D31" s="124">
        <f>C31*F53</f>
        <v>99.759999999999991</v>
      </c>
      <c r="E31" s="41"/>
      <c r="F31" s="120"/>
      <c r="G31" s="120">
        <f>Лист2!F33</f>
        <v>31</v>
      </c>
      <c r="H31" s="87" t="str">
        <f>Лист2!G33</f>
        <v>30х30х1,2</v>
      </c>
      <c r="I31" s="38">
        <v>1.07</v>
      </c>
      <c r="J31" s="124">
        <f>I31*F53</f>
        <v>92.02000000000001</v>
      </c>
      <c r="K31" s="41"/>
      <c r="L31" s="41"/>
      <c r="O31" s="87" t="s">
        <v>400</v>
      </c>
      <c r="P31" s="38">
        <v>3.9</v>
      </c>
      <c r="Q31" s="83">
        <f>Лист2!S41</f>
        <v>76</v>
      </c>
      <c r="R31">
        <f t="shared" si="6"/>
        <v>296.39999999999998</v>
      </c>
      <c r="U31" s="120">
        <f>Лист2!K33</f>
        <v>31</v>
      </c>
      <c r="V31" s="77" t="str">
        <f>Лист2!L33</f>
        <v>40 (1,5)/ДН 48 (1,5)</v>
      </c>
      <c r="W31" s="77">
        <v>1.72</v>
      </c>
      <c r="X31" s="127">
        <f>W31*AI16</f>
        <v>130.72</v>
      </c>
      <c r="Y31" s="78"/>
      <c r="Z31" s="78"/>
      <c r="AB31" s="91" t="str">
        <f>Лист1!C6</f>
        <v>0,6*1000*2000</v>
      </c>
      <c r="AC31" s="91">
        <f>Лист1!D6</f>
        <v>9.44</v>
      </c>
      <c r="AD31" s="91" t="str">
        <f>Лист1!E6</f>
        <v>х/к</v>
      </c>
      <c r="AE31" s="79">
        <v>9.33</v>
      </c>
      <c r="AF31" s="139">
        <f t="shared" ref="AF31:AF78" si="7">AG31*AC31</f>
        <v>802.4</v>
      </c>
      <c r="AG31" s="175">
        <v>85</v>
      </c>
    </row>
    <row r="32" spans="1:35" x14ac:dyDescent="0.3">
      <c r="A32" s="8">
        <f>Лист2!A34</f>
        <v>32</v>
      </c>
      <c r="B32" s="86" t="str">
        <f>Лист2!B34</f>
        <v>40х25х1,5</v>
      </c>
      <c r="C32" s="38">
        <v>1.48</v>
      </c>
      <c r="D32" s="124">
        <f>C32*F55</f>
        <v>112.48</v>
      </c>
      <c r="E32" s="41"/>
      <c r="F32" s="120"/>
      <c r="G32" s="120">
        <f>Лист2!F34</f>
        <v>32</v>
      </c>
      <c r="H32" s="87" t="str">
        <f>Лист2!G34</f>
        <v>30х30х1,4</v>
      </c>
      <c r="I32" s="38">
        <v>1.23</v>
      </c>
      <c r="J32" s="124">
        <f>I32*F54</f>
        <v>102.09</v>
      </c>
      <c r="K32" s="41"/>
      <c r="O32" s="87" t="s">
        <v>401</v>
      </c>
      <c r="P32" s="38">
        <v>4.8099999999999996</v>
      </c>
      <c r="Q32" s="83">
        <f>Лист2!S42</f>
        <v>76</v>
      </c>
      <c r="R32">
        <f t="shared" si="6"/>
        <v>365.55999999999995</v>
      </c>
      <c r="U32" s="120">
        <f>Лист2!K34</f>
        <v>32</v>
      </c>
      <c r="V32" s="77" t="str">
        <f>Лист2!L34</f>
        <v>40 (1,7)/ДН 48 (1,7)</v>
      </c>
      <c r="W32" s="77">
        <v>1.94</v>
      </c>
      <c r="X32" s="127">
        <f>W32*AI17</f>
        <v>141.62</v>
      </c>
      <c r="Y32" s="78"/>
      <c r="Z32" s="78"/>
      <c r="AB32" s="91" t="str">
        <f>Лист1!C7</f>
        <v>0,7*1000*2000</v>
      </c>
      <c r="AC32" s="91">
        <f>Лист1!D7</f>
        <v>10.78</v>
      </c>
      <c r="AD32" s="91" t="str">
        <f>Лист1!E7</f>
        <v>х/к</v>
      </c>
      <c r="AE32" s="79">
        <v>10.69</v>
      </c>
      <c r="AF32" s="139">
        <f t="shared" si="7"/>
        <v>916.3</v>
      </c>
      <c r="AG32" s="175">
        <v>85</v>
      </c>
    </row>
    <row r="33" spans="1:33" x14ac:dyDescent="0.3">
      <c r="A33" s="8">
        <f>Лист2!A35</f>
        <v>33</v>
      </c>
      <c r="B33" s="86" t="str">
        <f>Лист2!B35</f>
        <v>40х25х1,7</v>
      </c>
      <c r="C33" s="38">
        <v>1.605</v>
      </c>
      <c r="D33" s="124">
        <f>C33*F56</f>
        <v>117.16499999999999</v>
      </c>
      <c r="E33" s="41"/>
      <c r="F33" s="120"/>
      <c r="G33" s="120">
        <f>Лист2!F35</f>
        <v>33</v>
      </c>
      <c r="H33" s="87" t="str">
        <f>Лист2!G35</f>
        <v>30х30х1,5</v>
      </c>
      <c r="I33" s="38">
        <v>1.31</v>
      </c>
      <c r="J33" s="124">
        <f>I33*F55</f>
        <v>99.56</v>
      </c>
      <c r="O33" s="87" t="s">
        <v>402</v>
      </c>
      <c r="P33" s="38">
        <v>5.72</v>
      </c>
      <c r="Q33" s="83">
        <f>Лист2!S43</f>
        <v>76</v>
      </c>
      <c r="R33">
        <f t="shared" si="6"/>
        <v>434.71999999999997</v>
      </c>
      <c r="U33" s="120">
        <f>Лист2!K35</f>
        <v>33</v>
      </c>
      <c r="V33" s="77" t="str">
        <f>Лист2!L35</f>
        <v>40 (1,8)/ДН 48 (1,8)</v>
      </c>
      <c r="W33" s="82">
        <v>2.0489999999999999</v>
      </c>
      <c r="X33" s="127">
        <f>W33*Z36</f>
        <v>159.822</v>
      </c>
      <c r="Y33" s="78"/>
      <c r="Z33" s="78"/>
      <c r="AB33" s="91" t="str">
        <f>Лист1!C8</f>
        <v>0,85*1000*2000</v>
      </c>
      <c r="AC33" s="91">
        <f>Лист1!D8</f>
        <v>13.09</v>
      </c>
      <c r="AD33" s="91" t="str">
        <f>Лист1!E8</f>
        <v>х/к</v>
      </c>
      <c r="AE33" s="79">
        <v>12.95</v>
      </c>
      <c r="AF33" s="139">
        <f t="shared" si="7"/>
        <v>1112.6500000000001</v>
      </c>
      <c r="AG33" s="175">
        <v>85</v>
      </c>
    </row>
    <row r="34" spans="1:33" x14ac:dyDescent="0.3">
      <c r="A34" s="8">
        <f>Лист2!A36</f>
        <v>34</v>
      </c>
      <c r="B34" s="86" t="str">
        <f>Лист2!B36</f>
        <v>40х25х1,8</v>
      </c>
      <c r="C34" s="38">
        <v>1.7</v>
      </c>
      <c r="D34" s="124">
        <f>C34*F56</f>
        <v>124.1</v>
      </c>
      <c r="E34" s="41"/>
      <c r="F34" s="120"/>
      <c r="G34" s="120">
        <f>Лист2!F36</f>
        <v>34</v>
      </c>
      <c r="H34" s="87" t="str">
        <f>Лист2!G36</f>
        <v>30х30х1,7</v>
      </c>
      <c r="I34" s="38">
        <v>1.47</v>
      </c>
      <c r="J34" s="124">
        <f>I34*F56</f>
        <v>107.31</v>
      </c>
      <c r="O34" s="87" t="s">
        <v>403</v>
      </c>
      <c r="P34" s="38">
        <v>5.88</v>
      </c>
      <c r="Q34" s="83">
        <f>Лист2!S44</f>
        <v>76</v>
      </c>
      <c r="R34">
        <f t="shared" si="6"/>
        <v>446.88</v>
      </c>
      <c r="U34" s="120">
        <f>Лист2!K36</f>
        <v>34</v>
      </c>
      <c r="V34" s="77" t="str">
        <f>Лист2!L36</f>
        <v>40 (2,0)/ДН 48 (2,0)</v>
      </c>
      <c r="W34" s="82">
        <v>2.2690000000000001</v>
      </c>
      <c r="X34" s="127">
        <f>W34*Z37</f>
        <v>170.17500000000001</v>
      </c>
      <c r="Y34" s="78"/>
      <c r="Z34" s="78"/>
      <c r="AB34" s="91" t="str">
        <f>Лист1!C9</f>
        <v>0,9*1000*2000</v>
      </c>
      <c r="AC34" s="91">
        <f>Лист1!D9</f>
        <v>13.85</v>
      </c>
      <c r="AD34" s="91" t="str">
        <f>Лист1!E9</f>
        <v>х/к</v>
      </c>
      <c r="AE34" s="79">
        <v>13.808</v>
      </c>
      <c r="AF34" s="139">
        <f t="shared" si="7"/>
        <v>1177.25</v>
      </c>
      <c r="AG34" s="175">
        <v>85</v>
      </c>
    </row>
    <row r="35" spans="1:33" x14ac:dyDescent="0.3">
      <c r="A35" s="8">
        <f>Лист2!A37</f>
        <v>35</v>
      </c>
      <c r="B35" s="86" t="str">
        <f>Лист2!B37</f>
        <v>40х25х2,0</v>
      </c>
      <c r="C35" s="38">
        <v>1.86</v>
      </c>
      <c r="D35" s="124">
        <f>C35*F58</f>
        <v>128.34</v>
      </c>
      <c r="F35" s="120"/>
      <c r="G35" s="120">
        <f>Лист2!F37</f>
        <v>35</v>
      </c>
      <c r="H35" s="87" t="str">
        <f>Лист2!G37</f>
        <v>30х30х1,8</v>
      </c>
      <c r="I35" s="38">
        <v>1.55</v>
      </c>
      <c r="J35" s="124">
        <f>I35*F56</f>
        <v>113.15</v>
      </c>
      <c r="O35" s="87" t="s">
        <v>404</v>
      </c>
      <c r="P35" s="38">
        <v>6.89</v>
      </c>
      <c r="Q35" s="83">
        <f>Лист2!S45</f>
        <v>76</v>
      </c>
      <c r="R35">
        <f t="shared" si="6"/>
        <v>523.64</v>
      </c>
      <c r="U35" s="120">
        <f>Лист2!K37</f>
        <v>35</v>
      </c>
      <c r="V35" s="77" t="str">
        <f>Лист2!L37</f>
        <v>40 (2,5)/ДН 48 (2,5)</v>
      </c>
      <c r="W35" s="82">
        <v>2.8090000000000002</v>
      </c>
      <c r="X35" s="127">
        <f>W35*AI19</f>
        <v>193.821</v>
      </c>
      <c r="Y35" s="78"/>
      <c r="Z35" s="78"/>
      <c r="AB35" s="91" t="str">
        <f>Лист1!C10</f>
        <v>1,0*1000*2000</v>
      </c>
      <c r="AC35" s="91">
        <f>Лист1!D10</f>
        <v>15.39</v>
      </c>
      <c r="AD35" s="91" t="str">
        <f>Лист1!E10</f>
        <v>х/к</v>
      </c>
      <c r="AE35" s="79">
        <v>15.68</v>
      </c>
      <c r="AF35" s="139">
        <f t="shared" si="7"/>
        <v>1292.76</v>
      </c>
      <c r="AG35" s="175">
        <v>84</v>
      </c>
    </row>
    <row r="36" spans="1:33" x14ac:dyDescent="0.3">
      <c r="A36" s="8">
        <f>Лист2!A38</f>
        <v>36</v>
      </c>
      <c r="B36" s="86" t="str">
        <f>Лист2!B38</f>
        <v>40х30х1,5</v>
      </c>
      <c r="C36" s="38">
        <v>1.55</v>
      </c>
      <c r="D36" s="124">
        <f>C36*F55</f>
        <v>117.8</v>
      </c>
      <c r="F36" s="120"/>
      <c r="G36" s="120">
        <f>Лист2!F38</f>
        <v>36</v>
      </c>
      <c r="H36" s="87" t="str">
        <f>Лист2!G38</f>
        <v>30х30х2,0</v>
      </c>
      <c r="I36" s="38">
        <v>1.7</v>
      </c>
      <c r="J36" s="124">
        <f>I36*F57</f>
        <v>119</v>
      </c>
      <c r="O36" s="87" t="s">
        <v>508</v>
      </c>
      <c r="P36" s="38">
        <v>7.96</v>
      </c>
      <c r="Q36" s="83">
        <f>Лист2!S46</f>
        <v>76</v>
      </c>
      <c r="R36">
        <f t="shared" si="6"/>
        <v>604.96</v>
      </c>
      <c r="U36" s="120"/>
      <c r="V36" s="77" t="str">
        <f>Лист2!L38</f>
        <v>40 (2,8)/ДН 48 (2,8)</v>
      </c>
      <c r="W36" s="82">
        <v>3.12</v>
      </c>
      <c r="X36" s="127">
        <f>W36*AI20</f>
        <v>212.16</v>
      </c>
      <c r="Y36" s="28">
        <v>1.8</v>
      </c>
      <c r="Z36" s="137">
        <v>78</v>
      </c>
      <c r="AB36" s="91" t="str">
        <f>Лист1!C11</f>
        <v>1,1*1000*2000</v>
      </c>
      <c r="AC36" s="91">
        <f>Лист1!D11</f>
        <v>17.2</v>
      </c>
      <c r="AD36" s="91" t="str">
        <f>Лист1!E11</f>
        <v>х/к</v>
      </c>
      <c r="AE36" s="79">
        <v>16.920000000000002</v>
      </c>
      <c r="AF36" s="139">
        <f t="shared" si="7"/>
        <v>1444.8</v>
      </c>
      <c r="AG36" s="175">
        <v>84</v>
      </c>
    </row>
    <row r="37" spans="1:33" x14ac:dyDescent="0.3">
      <c r="A37" s="8">
        <f>Лист2!A39</f>
        <v>37</v>
      </c>
      <c r="B37" s="86" t="str">
        <f>Лист2!B39</f>
        <v>40х30х1,8</v>
      </c>
      <c r="C37" s="38">
        <v>1.83</v>
      </c>
      <c r="D37" s="124">
        <f>C37*F56</f>
        <v>133.59</v>
      </c>
      <c r="F37" s="120"/>
      <c r="G37" s="120">
        <f>Лист2!F39</f>
        <v>37</v>
      </c>
      <c r="H37" s="87" t="str">
        <f>Лист2!G39</f>
        <v>40х40х1,0</v>
      </c>
      <c r="I37" s="38">
        <v>1.21</v>
      </c>
      <c r="J37" s="124">
        <f>I37*F52</f>
        <v>104.06</v>
      </c>
      <c r="L37" s="41"/>
      <c r="O37" s="87" t="s">
        <v>652</v>
      </c>
      <c r="P37" s="38">
        <v>9.02</v>
      </c>
      <c r="Q37" s="83">
        <f>Лист2!S47</f>
        <v>78</v>
      </c>
      <c r="R37">
        <f>P37*Q37</f>
        <v>703.56</v>
      </c>
      <c r="U37" s="120">
        <f>Лист2!K39</f>
        <v>37</v>
      </c>
      <c r="V37" s="77" t="str">
        <f>Лист2!L39</f>
        <v>40 (3,0)/ДН 48 (3,0)</v>
      </c>
      <c r="W37" s="82">
        <v>3.343</v>
      </c>
      <c r="X37" s="127">
        <f>W37*AI21</f>
        <v>227.32400000000001</v>
      </c>
      <c r="Y37" s="28">
        <v>2</v>
      </c>
      <c r="Z37" s="137">
        <v>75</v>
      </c>
      <c r="AB37" s="91" t="str">
        <f>Лист1!C12</f>
        <v>1,2*1000*2000</v>
      </c>
      <c r="AC37" s="91">
        <f>Лист1!D12</f>
        <v>18.72</v>
      </c>
      <c r="AD37" s="91" t="str">
        <f>Лист1!E12</f>
        <v>х/к</v>
      </c>
      <c r="AE37" s="79">
        <v>18.53</v>
      </c>
      <c r="AF37" s="139">
        <f t="shared" si="7"/>
        <v>1572.48</v>
      </c>
      <c r="AG37" s="175">
        <v>84</v>
      </c>
    </row>
    <row r="38" spans="1:33" x14ac:dyDescent="0.3">
      <c r="A38" s="8">
        <f>Лист2!A40</f>
        <v>38</v>
      </c>
      <c r="B38" s="86" t="str">
        <f>Лист2!B40</f>
        <v>40х30х2,0</v>
      </c>
      <c r="C38" s="38">
        <v>2.02</v>
      </c>
      <c r="D38" s="124">
        <f>C38*F57</f>
        <v>141.4</v>
      </c>
      <c r="F38" s="120"/>
      <c r="G38" s="120">
        <f>Лист2!F40</f>
        <v>38</v>
      </c>
      <c r="H38" s="87" t="str">
        <f>Лист2!G40</f>
        <v>40х40х1,1</v>
      </c>
      <c r="I38" s="38">
        <v>1.33</v>
      </c>
      <c r="J38" s="124">
        <f>I38*F52</f>
        <v>114.38000000000001</v>
      </c>
      <c r="K38" s="41"/>
      <c r="L38" s="41"/>
      <c r="O38" s="87" t="s">
        <v>405</v>
      </c>
      <c r="P38" s="38">
        <v>8.33</v>
      </c>
      <c r="Q38" s="83">
        <f>Лист2!S48</f>
        <v>78</v>
      </c>
      <c r="R38">
        <f t="shared" si="6"/>
        <v>649.74</v>
      </c>
      <c r="U38" s="120">
        <f>Лист2!K40</f>
        <v>38</v>
      </c>
      <c r="V38" s="77" t="str">
        <f>Лист2!L40</f>
        <v>40 (3,5)/ДН 48 (3,5)</v>
      </c>
      <c r="W38" s="82">
        <v>3.84</v>
      </c>
      <c r="X38" s="127">
        <f>W38*AI21</f>
        <v>261.12</v>
      </c>
      <c r="Y38" s="78"/>
      <c r="Z38" s="78"/>
      <c r="AB38" s="91" t="str">
        <f>Лист1!C13</f>
        <v>1,4*1000*2000</v>
      </c>
      <c r="AC38" s="91">
        <f>Лист1!D13</f>
        <v>21.34</v>
      </c>
      <c r="AD38" s="91" t="str">
        <f>Лист1!E13</f>
        <v>х/к</v>
      </c>
      <c r="AE38" s="79">
        <v>21.25</v>
      </c>
      <c r="AF38" s="139">
        <f t="shared" si="7"/>
        <v>1792.56</v>
      </c>
      <c r="AG38" s="175">
        <v>84</v>
      </c>
    </row>
    <row r="39" spans="1:33" x14ac:dyDescent="0.3">
      <c r="A39" s="8">
        <f>Лист2!A41</f>
        <v>39</v>
      </c>
      <c r="B39" s="86" t="str">
        <f>Лист2!B41</f>
        <v>50х10х1,2</v>
      </c>
      <c r="C39" s="38">
        <v>1.07</v>
      </c>
      <c r="D39" s="124">
        <f>C39*F53</f>
        <v>92.02000000000001</v>
      </c>
      <c r="F39" s="120"/>
      <c r="G39" s="120">
        <f>Лист2!F41</f>
        <v>39</v>
      </c>
      <c r="H39" s="87" t="str">
        <f>Лист2!G41</f>
        <v>40х40х1,2</v>
      </c>
      <c r="I39" s="38">
        <v>1.4430000000000001</v>
      </c>
      <c r="J39" s="124">
        <f>I39*F53</f>
        <v>124.098</v>
      </c>
      <c r="K39" s="41"/>
      <c r="L39" s="41"/>
      <c r="O39" s="87" t="s">
        <v>406</v>
      </c>
      <c r="P39" s="38">
        <v>9.64</v>
      </c>
      <c r="Q39" s="83">
        <f>Лист2!S49</f>
        <v>78</v>
      </c>
      <c r="R39">
        <f t="shared" si="6"/>
        <v>751.92000000000007</v>
      </c>
      <c r="U39" s="120">
        <f>Лист2!K41</f>
        <v>39</v>
      </c>
      <c r="V39" s="77" t="str">
        <f>Лист2!L41</f>
        <v>40 (4,0)/ДН 48 (4,0)</v>
      </c>
      <c r="W39" s="82">
        <v>4.1509999999999998</v>
      </c>
      <c r="X39" s="127">
        <f>W39*AI21</f>
        <v>282.26799999999997</v>
      </c>
      <c r="Y39" s="78"/>
      <c r="Z39" s="78"/>
      <c r="AB39" s="91" t="str">
        <f>Лист1!C14</f>
        <v>1,4*1000*2000</v>
      </c>
      <c r="AC39" s="91">
        <f>Лист1!D14</f>
        <v>22.44</v>
      </c>
      <c r="AD39" s="91" t="str">
        <f>Лист1!E14</f>
        <v>г/к</v>
      </c>
      <c r="AE39" s="79">
        <v>22.44</v>
      </c>
      <c r="AF39" s="139">
        <f t="shared" si="7"/>
        <v>1884.96</v>
      </c>
      <c r="AG39" s="175">
        <v>84</v>
      </c>
    </row>
    <row r="40" spans="1:33" x14ac:dyDescent="0.3">
      <c r="A40" s="8">
        <f>Лист2!A42</f>
        <v>40</v>
      </c>
      <c r="B40" s="86" t="str">
        <f>Лист2!B42</f>
        <v>50х20х1,5</v>
      </c>
      <c r="C40" s="38"/>
      <c r="D40" s="124"/>
      <c r="F40" s="120"/>
      <c r="G40" s="120">
        <f>Лист2!F42</f>
        <v>40</v>
      </c>
      <c r="H40" s="87" t="str">
        <f>Лист2!G42</f>
        <v>40х40х1,4</v>
      </c>
      <c r="I40" s="38">
        <v>1.67</v>
      </c>
      <c r="J40" s="124">
        <f>I40*F54</f>
        <v>138.60999999999999</v>
      </c>
      <c r="K40" s="41"/>
      <c r="L40" s="41"/>
      <c r="O40" s="87" t="s">
        <v>407</v>
      </c>
      <c r="P40" s="38">
        <v>10.79</v>
      </c>
      <c r="Q40" s="83">
        <f>Лист2!S50</f>
        <v>76</v>
      </c>
      <c r="R40">
        <f t="shared" si="6"/>
        <v>820.04</v>
      </c>
      <c r="U40" s="120">
        <f>Лист2!K42</f>
        <v>40</v>
      </c>
      <c r="V40" s="77" t="str">
        <f>Лист2!L42</f>
        <v>57 (1,5)</v>
      </c>
      <c r="W40" s="82">
        <v>2.0499999999999998</v>
      </c>
      <c r="X40" s="127">
        <f>W40*AI16</f>
        <v>155.79999999999998</v>
      </c>
      <c r="AB40" s="91" t="str">
        <f>Лист1!C15</f>
        <v>1,5*1000*2000</v>
      </c>
      <c r="AC40" s="91">
        <f>Лист1!D15</f>
        <v>23.56</v>
      </c>
      <c r="AD40" s="91" t="str">
        <f>Лист1!E15</f>
        <v>х/к</v>
      </c>
      <c r="AE40" s="79">
        <v>22.911000000000001</v>
      </c>
      <c r="AF40" s="139">
        <f t="shared" si="7"/>
        <v>1979.04</v>
      </c>
      <c r="AG40" s="175">
        <v>84</v>
      </c>
    </row>
    <row r="41" spans="1:33" x14ac:dyDescent="0.3">
      <c r="A41" s="8">
        <f>Лист2!A43</f>
        <v>41</v>
      </c>
      <c r="B41" s="86" t="str">
        <f>Лист2!B43</f>
        <v>50х25х1,0</v>
      </c>
      <c r="C41" s="38">
        <v>1.1299999999999999</v>
      </c>
      <c r="D41" s="124">
        <f>C41*F52</f>
        <v>97.179999999999993</v>
      </c>
      <c r="E41" s="41"/>
      <c r="F41" s="120"/>
      <c r="G41" s="120">
        <f>Лист2!F43</f>
        <v>41</v>
      </c>
      <c r="H41" s="87" t="str">
        <f>Лист2!G43</f>
        <v>40х40х1,5</v>
      </c>
      <c r="I41" s="38">
        <v>1.78</v>
      </c>
      <c r="J41" s="124">
        <f>I41*F55</f>
        <v>135.28</v>
      </c>
      <c r="K41" s="41"/>
      <c r="L41" s="41"/>
      <c r="O41" s="87" t="s">
        <v>408</v>
      </c>
      <c r="P41" s="38">
        <v>12.25</v>
      </c>
      <c r="Q41" s="83">
        <f>Лист2!S51</f>
        <v>76</v>
      </c>
      <c r="R41">
        <f t="shared" si="6"/>
        <v>931</v>
      </c>
      <c r="U41" s="120">
        <f>Лист2!K43</f>
        <v>41</v>
      </c>
      <c r="V41" s="77" t="str">
        <f>Лист2!L43</f>
        <v>57 (1,8)</v>
      </c>
      <c r="W41" s="78">
        <v>2.4500000000000002</v>
      </c>
      <c r="X41" s="127">
        <f>W41*AI17</f>
        <v>178.85000000000002</v>
      </c>
      <c r="AB41" s="91" t="str">
        <f>Лист1!C16</f>
        <v>1,5*1000*2000</v>
      </c>
      <c r="AC41" s="91">
        <f>Лист1!D16</f>
        <v>24.2</v>
      </c>
      <c r="AD41" s="91" t="str">
        <f>Лист1!E16</f>
        <v>г/к</v>
      </c>
      <c r="AE41" s="79">
        <v>25.25</v>
      </c>
      <c r="AF41" s="139">
        <f t="shared" si="7"/>
        <v>1936</v>
      </c>
      <c r="AG41" s="175">
        <v>80</v>
      </c>
    </row>
    <row r="42" spans="1:33" x14ac:dyDescent="0.3">
      <c r="A42" s="8">
        <f>Лист2!A44</f>
        <v>42</v>
      </c>
      <c r="B42" s="86" t="str">
        <f>Лист2!B44</f>
        <v>50х25х1,1</v>
      </c>
      <c r="C42" s="38">
        <v>1.2410000000000001</v>
      </c>
      <c r="D42" s="124">
        <f t="shared" ref="D42:D48" si="8">C42*F52</f>
        <v>106.72600000000001</v>
      </c>
      <c r="E42" s="41"/>
      <c r="F42" s="120"/>
      <c r="G42" s="120">
        <f>Лист2!F44</f>
        <v>42</v>
      </c>
      <c r="H42" s="87" t="str">
        <f>Лист2!G44</f>
        <v>40х40х1,7</v>
      </c>
      <c r="I42" s="38">
        <v>2.0049999999999999</v>
      </c>
      <c r="J42" s="124">
        <f>I42*F56</f>
        <v>146.36499999999998</v>
      </c>
      <c r="K42" s="41"/>
      <c r="L42" s="41"/>
      <c r="O42" s="87" t="s">
        <v>409</v>
      </c>
      <c r="P42" s="38">
        <v>15.1</v>
      </c>
      <c r="Q42" s="83">
        <f>Лист2!S52</f>
        <v>76</v>
      </c>
      <c r="R42">
        <f t="shared" si="6"/>
        <v>1147.5999999999999</v>
      </c>
      <c r="U42" s="120">
        <f>Лист2!K44</f>
        <v>42</v>
      </c>
      <c r="V42" s="77" t="str">
        <f>Лист2!L44</f>
        <v>57 (2,0)</v>
      </c>
      <c r="W42" s="82">
        <v>2.7130000000000001</v>
      </c>
      <c r="X42" s="127">
        <f>W42*AI18</f>
        <v>189.91</v>
      </c>
      <c r="AB42" s="91" t="str">
        <f>Лист1!C17</f>
        <v>1,7*1000*2000</v>
      </c>
      <c r="AC42" s="91">
        <f>Лист1!D17</f>
        <v>26</v>
      </c>
      <c r="AD42" s="91" t="str">
        <f>Лист1!E17</f>
        <v>г/к</v>
      </c>
      <c r="AE42" s="79">
        <v>24.86</v>
      </c>
      <c r="AF42" s="139">
        <f t="shared" si="7"/>
        <v>1950</v>
      </c>
      <c r="AG42" s="175">
        <v>75</v>
      </c>
    </row>
    <row r="43" spans="1:33" x14ac:dyDescent="0.3">
      <c r="A43" s="8">
        <f>Лист2!A45</f>
        <v>43</v>
      </c>
      <c r="B43" s="86" t="str">
        <f>Лист2!B45</f>
        <v>50х25х1,2</v>
      </c>
      <c r="C43" s="38">
        <v>1.35</v>
      </c>
      <c r="D43" s="124">
        <f t="shared" si="8"/>
        <v>116.10000000000001</v>
      </c>
      <c r="E43" s="41"/>
      <c r="F43" s="120"/>
      <c r="G43" s="120">
        <f>Лист2!F45</f>
        <v>43</v>
      </c>
      <c r="H43" s="87" t="str">
        <f>Лист2!G45</f>
        <v>40х40х1,8</v>
      </c>
      <c r="I43" s="38">
        <v>2.12</v>
      </c>
      <c r="J43" s="124">
        <f>I43*F56</f>
        <v>154.76000000000002</v>
      </c>
      <c r="K43" s="41"/>
      <c r="L43" s="41"/>
      <c r="O43" s="87" t="s">
        <v>410</v>
      </c>
      <c r="P43" s="38">
        <v>15.6</v>
      </c>
      <c r="Q43" s="83">
        <f>Лист2!S53</f>
        <v>78</v>
      </c>
      <c r="R43">
        <f t="shared" si="6"/>
        <v>1216.8</v>
      </c>
      <c r="U43" s="120">
        <f>Лист2!K45</f>
        <v>43</v>
      </c>
      <c r="V43" s="77" t="str">
        <f>Лист2!L45</f>
        <v>57 (2,5)</v>
      </c>
      <c r="W43" s="87">
        <v>3.36</v>
      </c>
      <c r="X43" s="127">
        <f>W43*AI19</f>
        <v>231.84</v>
      </c>
      <c r="AB43" s="91" t="str">
        <f>Лист1!C18</f>
        <v>1,8*1000*2000</v>
      </c>
      <c r="AC43" s="91">
        <f>Лист1!D18</f>
        <v>27.43</v>
      </c>
      <c r="AD43" s="91" t="str">
        <f>Лист1!E18</f>
        <v>г/к</v>
      </c>
      <c r="AE43" s="79">
        <v>26.42</v>
      </c>
      <c r="AF43" s="139">
        <f>AG43*AC43</f>
        <v>2002.3899999999999</v>
      </c>
      <c r="AG43" s="176">
        <v>73</v>
      </c>
    </row>
    <row r="44" spans="1:33" x14ac:dyDescent="0.3">
      <c r="A44" s="8">
        <f>Лист2!A46</f>
        <v>44</v>
      </c>
      <c r="B44" s="86" t="str">
        <f>Лист2!B46</f>
        <v>50х25х1,4</v>
      </c>
      <c r="C44" s="38">
        <v>1.56</v>
      </c>
      <c r="D44" s="124">
        <f t="shared" si="8"/>
        <v>129.48000000000002</v>
      </c>
      <c r="E44" s="41"/>
      <c r="F44" s="120"/>
      <c r="G44" s="120">
        <f>Лист2!F46</f>
        <v>44</v>
      </c>
      <c r="H44" s="87" t="str">
        <f>Лист2!G46</f>
        <v>40х40х2,0</v>
      </c>
      <c r="I44" s="38">
        <v>2.33</v>
      </c>
      <c r="J44" s="124">
        <f>I44*F57</f>
        <v>163.1</v>
      </c>
      <c r="K44" s="41"/>
      <c r="L44" s="41"/>
      <c r="O44" s="87" t="s">
        <v>411</v>
      </c>
      <c r="P44" s="38">
        <v>19.100000000000001</v>
      </c>
      <c r="Q44" s="83">
        <f>Лист2!S54</f>
        <v>78</v>
      </c>
      <c r="R44">
        <f t="shared" si="6"/>
        <v>1489.8000000000002</v>
      </c>
      <c r="U44" s="120">
        <f>Лист2!K46</f>
        <v>44</v>
      </c>
      <c r="V44" s="77" t="str">
        <f>Лист2!L46</f>
        <v>57 (3,0)</v>
      </c>
      <c r="W44" s="87">
        <v>4</v>
      </c>
      <c r="X44" s="127">
        <f>W44*AI21</f>
        <v>272</v>
      </c>
      <c r="AB44" s="91" t="str">
        <f>Лист1!C19</f>
        <v>1,8*1000*2000</v>
      </c>
      <c r="AC44" s="91">
        <f>Лист1!D19</f>
        <v>27.89</v>
      </c>
      <c r="AD44" s="91" t="str">
        <f>Лист1!E19</f>
        <v>х/к</v>
      </c>
      <c r="AE44" s="79">
        <v>27.585999999999999</v>
      </c>
      <c r="AF44" s="139">
        <f t="shared" si="7"/>
        <v>2091.75</v>
      </c>
      <c r="AG44" s="175">
        <v>75</v>
      </c>
    </row>
    <row r="45" spans="1:33" x14ac:dyDescent="0.3">
      <c r="A45" s="8">
        <f>Лист2!A47</f>
        <v>45</v>
      </c>
      <c r="B45" s="86" t="str">
        <f>Лист2!B47</f>
        <v>50х25х1,5</v>
      </c>
      <c r="C45" s="38">
        <v>1.67</v>
      </c>
      <c r="D45" s="124">
        <f t="shared" si="8"/>
        <v>126.91999999999999</v>
      </c>
      <c r="E45" s="41"/>
      <c r="F45" s="120"/>
      <c r="G45" s="120">
        <f>Лист2!F47</f>
        <v>45</v>
      </c>
      <c r="H45" s="87" t="str">
        <f>Лист2!G47</f>
        <v>40х40х2,2</v>
      </c>
      <c r="I45" s="38">
        <v>2.5459999999999998</v>
      </c>
      <c r="J45" s="124">
        <f>I45*F57</f>
        <v>178.22</v>
      </c>
      <c r="K45" s="41"/>
      <c r="L45" s="41"/>
      <c r="O45" s="87" t="s">
        <v>412</v>
      </c>
      <c r="P45" s="38">
        <v>0.65</v>
      </c>
      <c r="Q45" s="83">
        <f>P45*Лист2!S88</f>
        <v>35.75</v>
      </c>
      <c r="U45" s="120">
        <f>Лист2!K47</f>
        <v>45</v>
      </c>
      <c r="V45" s="77" t="str">
        <f>Лист2!L47</f>
        <v>57 (3,5)</v>
      </c>
      <c r="W45" s="77">
        <v>4.62</v>
      </c>
      <c r="X45" s="127">
        <f>W45*AI21</f>
        <v>314.16000000000003</v>
      </c>
      <c r="AB45" s="91" t="str">
        <f>Лист1!C20</f>
        <v>1,9*1000*2000</v>
      </c>
      <c r="AC45" s="91">
        <f>Лист1!D20</f>
        <v>30.58</v>
      </c>
      <c r="AD45" s="91" t="str">
        <f>Лист1!E20</f>
        <v>г/к</v>
      </c>
      <c r="AE45" s="79">
        <v>27.78</v>
      </c>
      <c r="AF45" s="139">
        <f t="shared" si="7"/>
        <v>2140.6</v>
      </c>
      <c r="AG45" s="175">
        <v>70</v>
      </c>
    </row>
    <row r="46" spans="1:33" x14ac:dyDescent="0.3">
      <c r="A46" s="8">
        <f>Лист2!A48</f>
        <v>46</v>
      </c>
      <c r="B46" s="86" t="str">
        <f>Лист2!B48</f>
        <v>50х25х1,8</v>
      </c>
      <c r="C46" s="38">
        <v>1.97</v>
      </c>
      <c r="D46" s="124">
        <f t="shared" si="8"/>
        <v>143.81</v>
      </c>
      <c r="E46" s="41"/>
      <c r="F46" s="120"/>
      <c r="G46" s="120">
        <f>Лист2!F48</f>
        <v>46</v>
      </c>
      <c r="H46" s="87" t="str">
        <f>Лист2!G48</f>
        <v>40х40х2,5</v>
      </c>
      <c r="I46" s="38">
        <v>2.86</v>
      </c>
      <c r="J46" s="124">
        <f>I46*F58</f>
        <v>197.34</v>
      </c>
      <c r="K46" s="41"/>
      <c r="L46" s="41"/>
      <c r="O46" s="87" t="s">
        <v>413</v>
      </c>
      <c r="P46" s="38">
        <v>0.95</v>
      </c>
      <c r="Q46" s="83">
        <f>P46*Лист2!S89</f>
        <v>52.25</v>
      </c>
      <c r="R46" s="41"/>
      <c r="S46" s="41"/>
      <c r="T46" s="41"/>
      <c r="U46" s="120">
        <f>Лист2!K48</f>
        <v>46</v>
      </c>
      <c r="V46" s="77" t="str">
        <f>Лист2!L48</f>
        <v>50 (2,0)/ДН 60 (2,0)</v>
      </c>
      <c r="W46" s="82">
        <v>2.86</v>
      </c>
      <c r="X46" s="127">
        <f>W46*Z37</f>
        <v>214.5</v>
      </c>
      <c r="AB46" s="91" t="str">
        <f>Лист1!C22</f>
        <v>2,0*1000*2000</v>
      </c>
      <c r="AC46" s="91">
        <f>Лист1!D22</f>
        <v>30.72</v>
      </c>
      <c r="AD46" s="91" t="str">
        <f>Лист1!E22</f>
        <v>г/к</v>
      </c>
      <c r="AE46" s="79">
        <v>29.6</v>
      </c>
      <c r="AF46" s="139">
        <f t="shared" si="7"/>
        <v>2135.04</v>
      </c>
      <c r="AG46" s="176">
        <v>69.5</v>
      </c>
    </row>
    <row r="47" spans="1:33" x14ac:dyDescent="0.3">
      <c r="A47" s="8">
        <f>Лист2!A49</f>
        <v>47</v>
      </c>
      <c r="B47" s="86" t="str">
        <f>Лист2!B49</f>
        <v>50х25х2,0</v>
      </c>
      <c r="C47" s="38">
        <v>2.1800000000000002</v>
      </c>
      <c r="D47" s="124">
        <f t="shared" si="8"/>
        <v>152.60000000000002</v>
      </c>
      <c r="E47" s="41"/>
      <c r="F47" s="120"/>
      <c r="G47" s="120">
        <f>Лист2!F49</f>
        <v>47</v>
      </c>
      <c r="H47" s="87" t="str">
        <f>Лист2!G49</f>
        <v>40х40х2,8</v>
      </c>
      <c r="I47" s="38">
        <v>3.165</v>
      </c>
      <c r="J47" s="124">
        <f>I47*F59</f>
        <v>215.22</v>
      </c>
      <c r="K47" s="41"/>
      <c r="O47" s="87" t="s">
        <v>414</v>
      </c>
      <c r="P47" s="38">
        <v>1.2</v>
      </c>
      <c r="Q47" s="90"/>
      <c r="R47" s="41"/>
      <c r="S47" s="41"/>
      <c r="T47" s="41"/>
      <c r="U47" s="120">
        <f>Лист2!K49</f>
        <v>47</v>
      </c>
      <c r="V47" s="77" t="str">
        <f>Лист2!L49</f>
        <v>50 (2,5)/ДН 60 (2,5)</v>
      </c>
      <c r="W47" s="82">
        <v>3.55</v>
      </c>
      <c r="X47" s="127">
        <f>W47*AI19</f>
        <v>244.95</v>
      </c>
      <c r="AB47" s="91" t="str">
        <f>Лист1!C23</f>
        <v>2,0*1000*2000</v>
      </c>
      <c r="AC47" s="91">
        <f>Лист1!D23</f>
        <v>31.83</v>
      </c>
      <c r="AD47" s="91" t="str">
        <f>Лист1!E23</f>
        <v>х/к</v>
      </c>
      <c r="AE47" s="79">
        <v>30.77</v>
      </c>
      <c r="AF47" s="139">
        <f t="shared" si="7"/>
        <v>2323.5899999999997</v>
      </c>
      <c r="AG47" s="176">
        <v>73</v>
      </c>
    </row>
    <row r="48" spans="1:33" x14ac:dyDescent="0.3">
      <c r="A48" s="8">
        <f>Лист2!A50</f>
        <v>48</v>
      </c>
      <c r="B48" s="86" t="str">
        <f>Лист2!B50</f>
        <v>50х25х2,5</v>
      </c>
      <c r="C48" s="38">
        <v>2.66</v>
      </c>
      <c r="D48" s="124">
        <f t="shared" si="8"/>
        <v>183.54000000000002</v>
      </c>
      <c r="E48" s="41"/>
      <c r="F48" s="120"/>
      <c r="G48" s="120">
        <f>Лист2!F50</f>
        <v>48</v>
      </c>
      <c r="H48" s="87" t="str">
        <f>Лист2!G50</f>
        <v>40х40х3,0</v>
      </c>
      <c r="I48" s="38">
        <v>3.36</v>
      </c>
      <c r="J48" s="124">
        <f>I48*F60</f>
        <v>228.48</v>
      </c>
      <c r="O48" s="87" t="s">
        <v>415</v>
      </c>
      <c r="P48" s="38">
        <v>0</v>
      </c>
      <c r="Q48" s="90"/>
      <c r="R48" s="41"/>
      <c r="S48" s="41"/>
      <c r="T48" s="41"/>
      <c r="U48" s="120">
        <f>Лист2!K50</f>
        <v>48</v>
      </c>
      <c r="V48" s="77" t="str">
        <f>Лист2!L50</f>
        <v>50 (3,0)/ДН 60 (3,0)</v>
      </c>
      <c r="W48" s="78">
        <v>4.22</v>
      </c>
      <c r="X48" s="127">
        <f>W48*AI21</f>
        <v>286.95999999999998</v>
      </c>
      <c r="AB48" s="91" t="str">
        <f>Лист1!C24</f>
        <v>2,5*1000*2000</v>
      </c>
      <c r="AC48" s="91">
        <f>Лист1!D24</f>
        <v>39.479999999999997</v>
      </c>
      <c r="AD48" s="91" t="str">
        <f>Лист1!E24</f>
        <v>г/к</v>
      </c>
      <c r="AE48" s="79">
        <v>30.48</v>
      </c>
      <c r="AF48" s="139">
        <f t="shared" si="7"/>
        <v>2724.12</v>
      </c>
      <c r="AG48" s="175">
        <v>69</v>
      </c>
    </row>
    <row r="49" spans="1:33" x14ac:dyDescent="0.3">
      <c r="A49" s="8">
        <f>Лист2!A51</f>
        <v>49</v>
      </c>
      <c r="B49" s="86" t="str">
        <f>Лист2!B51</f>
        <v>50х30х1,0</v>
      </c>
      <c r="C49" s="38">
        <v>1.21</v>
      </c>
      <c r="D49" s="124">
        <f t="shared" ref="D49:D54" si="9">C49*F52</f>
        <v>104.06</v>
      </c>
      <c r="E49" s="41"/>
      <c r="F49" s="120"/>
      <c r="G49" s="120">
        <f>Лист2!F51</f>
        <v>49</v>
      </c>
      <c r="H49" s="87" t="str">
        <f>Лист2!G51</f>
        <v>40х40х4,0</v>
      </c>
      <c r="I49" s="38">
        <v>4.3099999999999996</v>
      </c>
      <c r="J49" s="124">
        <f>I49*F60</f>
        <v>293.08</v>
      </c>
      <c r="O49" s="87" t="s">
        <v>416</v>
      </c>
      <c r="P49" s="38">
        <v>0</v>
      </c>
      <c r="Q49" s="90"/>
      <c r="R49" s="41"/>
      <c r="S49" s="41"/>
      <c r="T49" s="41"/>
      <c r="U49" s="120">
        <f>Лист2!K51</f>
        <v>49</v>
      </c>
      <c r="V49" s="77" t="str">
        <f>Лист2!L51</f>
        <v>76 (1,5)</v>
      </c>
      <c r="W49" s="82">
        <v>2.76</v>
      </c>
      <c r="X49" s="127">
        <f>W49*AI16</f>
        <v>209.76</v>
      </c>
      <c r="AB49" s="91" t="str">
        <f>Лист1!C25</f>
        <v>2,8*1000*2000</v>
      </c>
      <c r="AC49" s="91">
        <f>Лист1!D25</f>
        <v>43.65</v>
      </c>
      <c r="AD49" s="91" t="str">
        <f>Лист1!E25</f>
        <v>г/к</v>
      </c>
      <c r="AE49" s="79">
        <v>43.65</v>
      </c>
      <c r="AF49" s="139">
        <f t="shared" si="7"/>
        <v>3011.85</v>
      </c>
      <c r="AG49" s="175">
        <v>69</v>
      </c>
    </row>
    <row r="50" spans="1:33" x14ac:dyDescent="0.3">
      <c r="A50" s="8">
        <f>Лист2!A52</f>
        <v>50</v>
      </c>
      <c r="B50" s="86" t="str">
        <f>Лист2!B52</f>
        <v>50х30х1,2</v>
      </c>
      <c r="C50" s="38">
        <v>1.4430000000000001</v>
      </c>
      <c r="D50" s="124">
        <f t="shared" si="9"/>
        <v>124.098</v>
      </c>
      <c r="F50" s="120"/>
      <c r="G50" s="120">
        <f>Лист2!F52</f>
        <v>50</v>
      </c>
      <c r="H50" s="87" t="str">
        <f>Лист2!G52</f>
        <v>50х50х1,4</v>
      </c>
      <c r="I50" s="38">
        <v>2.11</v>
      </c>
      <c r="J50" s="124">
        <f>I50*F54</f>
        <v>175.13</v>
      </c>
      <c r="O50" s="87" t="s">
        <v>417</v>
      </c>
      <c r="P50" s="38">
        <v>0.26</v>
      </c>
      <c r="U50" s="120">
        <f>Лист2!K52</f>
        <v>50</v>
      </c>
      <c r="V50" s="77" t="str">
        <f>Лист2!L52</f>
        <v>76 (1,6)</v>
      </c>
      <c r="W50" s="82">
        <v>2.94</v>
      </c>
      <c r="X50" s="127">
        <f>W50*F55</f>
        <v>223.44</v>
      </c>
      <c r="AB50" s="91" t="str">
        <f>Лист1!C26</f>
        <v>2,9*1000*2000</v>
      </c>
      <c r="AC50" s="91">
        <f>Лист1!D26</f>
        <v>45.99</v>
      </c>
      <c r="AD50" s="91" t="str">
        <f>Лист1!E26</f>
        <v>г/к</v>
      </c>
      <c r="AE50" s="79">
        <v>45.99</v>
      </c>
      <c r="AF50" s="139">
        <f t="shared" si="7"/>
        <v>3173.31</v>
      </c>
      <c r="AG50" s="175">
        <v>69</v>
      </c>
    </row>
    <row r="51" spans="1:33" x14ac:dyDescent="0.3">
      <c r="A51" s="8">
        <f>Лист2!A53</f>
        <v>51</v>
      </c>
      <c r="B51" s="86" t="str">
        <f>Лист2!B53</f>
        <v>50х30х1,4</v>
      </c>
      <c r="C51" s="38">
        <v>1.67</v>
      </c>
      <c r="D51" s="124">
        <f t="shared" si="9"/>
        <v>138.60999999999999</v>
      </c>
      <c r="E51" s="28" t="s">
        <v>700</v>
      </c>
      <c r="F51" s="202">
        <v>95</v>
      </c>
      <c r="G51" s="120">
        <f>Лист2!F53</f>
        <v>51</v>
      </c>
      <c r="H51" s="87" t="str">
        <f>Лист2!G53</f>
        <v>50х50х1,5</v>
      </c>
      <c r="I51" s="38">
        <v>2.25</v>
      </c>
      <c r="J51" s="124">
        <f>I51*F55</f>
        <v>171</v>
      </c>
      <c r="O51" s="87" t="s">
        <v>418</v>
      </c>
      <c r="P51" s="38">
        <v>0.32</v>
      </c>
      <c r="Q51" s="90"/>
      <c r="R51" s="41"/>
      <c r="S51" s="41"/>
      <c r="T51" s="41"/>
      <c r="U51" s="120">
        <f>Лист2!K53</f>
        <v>51</v>
      </c>
      <c r="V51" s="77" t="str">
        <f>Лист2!L53</f>
        <v>76 (1,8)</v>
      </c>
      <c r="W51" s="82">
        <v>3.29</v>
      </c>
      <c r="X51" s="127">
        <f>W51*AI17</f>
        <v>240.17000000000002</v>
      </c>
      <c r="AB51" s="91" t="str">
        <f>Лист1!C27</f>
        <v>3,0*1000*2000</v>
      </c>
      <c r="AC51" s="91">
        <f>Лист1!D27</f>
        <v>47.28</v>
      </c>
      <c r="AD51" s="91" t="str">
        <f>Лист1!E27</f>
        <v>г/к</v>
      </c>
      <c r="AE51" s="79">
        <v>46.122999999999998</v>
      </c>
      <c r="AF51" s="139">
        <f t="shared" si="7"/>
        <v>3262.32</v>
      </c>
      <c r="AG51" s="175">
        <v>69</v>
      </c>
    </row>
    <row r="52" spans="1:33" x14ac:dyDescent="0.3">
      <c r="A52" s="8">
        <f>Лист2!A54</f>
        <v>52</v>
      </c>
      <c r="B52" s="86" t="str">
        <f>Лист2!B54</f>
        <v>50х30х1,5</v>
      </c>
      <c r="C52" s="38">
        <v>1.78</v>
      </c>
      <c r="D52" s="124">
        <f t="shared" si="9"/>
        <v>135.28</v>
      </c>
      <c r="E52" s="28" t="s">
        <v>572</v>
      </c>
      <c r="F52" s="121">
        <v>86</v>
      </c>
      <c r="G52" s="120">
        <f>Лист2!F54</f>
        <v>52</v>
      </c>
      <c r="H52" s="87" t="str">
        <f>Лист2!G54</f>
        <v>50х50х1,7</v>
      </c>
      <c r="I52" s="38">
        <v>2.5099999999999998</v>
      </c>
      <c r="J52" s="124">
        <f>I52*F56</f>
        <v>183.23</v>
      </c>
      <c r="O52" s="87" t="s">
        <v>419</v>
      </c>
      <c r="P52" s="38">
        <v>0.22</v>
      </c>
      <c r="Q52" s="90"/>
      <c r="R52" s="41"/>
      <c r="S52" s="41"/>
      <c r="T52" s="41"/>
      <c r="U52" s="120">
        <f>Лист2!K54</f>
        <v>52</v>
      </c>
      <c r="V52" s="77" t="str">
        <f>Лист2!L54</f>
        <v>76 (2,0)</v>
      </c>
      <c r="W52" s="82">
        <v>3.65</v>
      </c>
      <c r="X52" s="127">
        <f>W52*AI18</f>
        <v>255.5</v>
      </c>
      <c r="AB52" s="91" t="str">
        <f>Лист1!C28</f>
        <v>3,8*1000*2000</v>
      </c>
      <c r="AC52" s="91">
        <f>Лист1!D28</f>
        <v>57.97</v>
      </c>
      <c r="AD52" s="91" t="str">
        <f>Лист1!E28</f>
        <v>г/к</v>
      </c>
      <c r="AE52" s="79">
        <v>58.198</v>
      </c>
      <c r="AF52" s="139">
        <f t="shared" si="7"/>
        <v>3999.93</v>
      </c>
      <c r="AG52" s="175">
        <v>69</v>
      </c>
    </row>
    <row r="53" spans="1:33" x14ac:dyDescent="0.3">
      <c r="A53" s="8">
        <f>Лист2!A55</f>
        <v>53</v>
      </c>
      <c r="B53" s="86" t="str">
        <f>Лист2!B55</f>
        <v>50х30х1,8</v>
      </c>
      <c r="C53" s="38">
        <v>2.12</v>
      </c>
      <c r="D53" s="124">
        <f t="shared" si="9"/>
        <v>154.76000000000002</v>
      </c>
      <c r="E53" s="28">
        <v>1.2</v>
      </c>
      <c r="F53" s="121">
        <v>86</v>
      </c>
      <c r="G53" s="120">
        <f>Лист2!F55</f>
        <v>53</v>
      </c>
      <c r="H53" s="87" t="str">
        <f>Лист2!G55</f>
        <v>50х50х1,8</v>
      </c>
      <c r="I53" s="38">
        <v>2.68</v>
      </c>
      <c r="J53" s="124">
        <f>I53*F56</f>
        <v>195.64000000000001</v>
      </c>
      <c r="L53" s="41"/>
      <c r="O53" s="87" t="s">
        <v>420</v>
      </c>
      <c r="P53" s="38">
        <v>0.32</v>
      </c>
      <c r="Q53" s="90"/>
      <c r="R53" s="41"/>
      <c r="S53" s="41"/>
      <c r="T53" s="41"/>
      <c r="U53" s="120">
        <f>Лист2!K55</f>
        <v>53</v>
      </c>
      <c r="V53" s="77" t="str">
        <f>Лист2!L55</f>
        <v>76 (2,5)</v>
      </c>
      <c r="W53" s="82">
        <v>4.53</v>
      </c>
      <c r="X53" s="127">
        <f>W53*AI19</f>
        <v>312.57</v>
      </c>
      <c r="AB53" s="91" t="str">
        <f>Лист1!C29</f>
        <v>4,0*1000*2000</v>
      </c>
      <c r="AC53" s="91">
        <f>Лист1!D29</f>
        <v>59.55</v>
      </c>
      <c r="AD53" s="91" t="str">
        <f>Лист1!E29</f>
        <v>г/к</v>
      </c>
      <c r="AE53" s="79">
        <v>60.77</v>
      </c>
      <c r="AF53" s="139">
        <f t="shared" si="7"/>
        <v>4108.95</v>
      </c>
      <c r="AG53" s="175">
        <v>69</v>
      </c>
    </row>
    <row r="54" spans="1:33" x14ac:dyDescent="0.3">
      <c r="A54" s="8">
        <f>Лист2!A56</f>
        <v>54</v>
      </c>
      <c r="B54" s="86" t="str">
        <f>Лист2!B56</f>
        <v>50х30х2,0</v>
      </c>
      <c r="C54" s="38">
        <v>2.33</v>
      </c>
      <c r="D54" s="124">
        <f t="shared" si="9"/>
        <v>163.1</v>
      </c>
      <c r="E54" s="28">
        <v>1.4</v>
      </c>
      <c r="F54" s="121">
        <v>83</v>
      </c>
      <c r="G54" s="120">
        <f>Лист2!F56</f>
        <v>54</v>
      </c>
      <c r="H54" s="87" t="str">
        <f>Лист2!G56</f>
        <v>50х50х2,0</v>
      </c>
      <c r="I54" s="38">
        <v>2.96</v>
      </c>
      <c r="J54" s="124">
        <f>I54*F57</f>
        <v>207.2</v>
      </c>
      <c r="K54" s="41"/>
      <c r="L54" s="41"/>
      <c r="O54" s="87" t="s">
        <v>421</v>
      </c>
      <c r="P54" s="38">
        <v>0.62</v>
      </c>
      <c r="Q54" s="90"/>
      <c r="R54" s="41"/>
      <c r="S54" s="41"/>
      <c r="T54" s="41"/>
      <c r="U54" s="120">
        <f>Лист2!K56</f>
        <v>54</v>
      </c>
      <c r="V54" s="77" t="str">
        <f>Лист2!L56</f>
        <v>76 (3,0)</v>
      </c>
      <c r="W54" s="82">
        <v>5.4</v>
      </c>
      <c r="X54" s="127">
        <f>W54*AI21</f>
        <v>367.20000000000005</v>
      </c>
      <c r="AB54" s="87"/>
      <c r="AC54" s="91">
        <f>Лист1!D30</f>
        <v>0</v>
      </c>
      <c r="AD54" s="91">
        <f>Лист1!E30</f>
        <v>0</v>
      </c>
      <c r="AE54" s="79">
        <f>Лист1!D30</f>
        <v>0</v>
      </c>
      <c r="AF54" s="139">
        <f t="shared" si="7"/>
        <v>0</v>
      </c>
      <c r="AG54" s="141"/>
    </row>
    <row r="55" spans="1:33" x14ac:dyDescent="0.3">
      <c r="A55" s="8">
        <f>Лист2!A57</f>
        <v>55</v>
      </c>
      <c r="B55" s="86" t="str">
        <f>Лист2!B57</f>
        <v>60х30х1,4</v>
      </c>
      <c r="C55" s="38">
        <v>1.89</v>
      </c>
      <c r="D55" s="124">
        <f>C55*F55</f>
        <v>143.63999999999999</v>
      </c>
      <c r="E55" s="28">
        <v>1.5</v>
      </c>
      <c r="F55" s="121">
        <v>76</v>
      </c>
      <c r="G55" s="120">
        <f>Лист2!F57</f>
        <v>55</v>
      </c>
      <c r="H55" s="87" t="str">
        <f>Лист2!G57</f>
        <v>50х50х2,2</v>
      </c>
      <c r="I55" s="38">
        <v>3.24</v>
      </c>
      <c r="J55" s="124">
        <f>I55*F57</f>
        <v>226.8</v>
      </c>
      <c r="K55" s="41"/>
      <c r="L55" s="41"/>
      <c r="O55" s="87" t="s">
        <v>422</v>
      </c>
      <c r="P55" s="38">
        <v>0.89</v>
      </c>
      <c r="Q55" s="90"/>
      <c r="R55" s="41"/>
      <c r="S55" s="41"/>
      <c r="T55" s="41"/>
      <c r="U55" s="120">
        <f>Лист2!K57</f>
        <v>55</v>
      </c>
      <c r="V55" s="77" t="str">
        <f>Лист2!L57</f>
        <v>76 (3,5)</v>
      </c>
      <c r="W55" s="82">
        <v>6.26</v>
      </c>
      <c r="X55" s="127">
        <f>W55*F60</f>
        <v>425.68</v>
      </c>
      <c r="AB55" s="91" t="str">
        <f>Лист1!C31</f>
        <v>0,6*1250*2500</v>
      </c>
      <c r="AC55" s="91">
        <f>Лист1!D31</f>
        <v>14.46</v>
      </c>
      <c r="AD55" s="91" t="str">
        <f>Лист1!E31</f>
        <v>х/к</v>
      </c>
      <c r="AE55" s="79"/>
      <c r="AF55" s="139">
        <f>AG55*AC55</f>
        <v>1229.1000000000001</v>
      </c>
      <c r="AG55" s="177">
        <v>85</v>
      </c>
    </row>
    <row r="56" spans="1:33" x14ac:dyDescent="0.3">
      <c r="A56" s="8">
        <f>Лист2!A58</f>
        <v>56</v>
      </c>
      <c r="B56" s="86" t="str">
        <f>Лист2!B58</f>
        <v>60х30х1,5</v>
      </c>
      <c r="C56" s="38">
        <v>2.02</v>
      </c>
      <c r="D56" s="124">
        <f t="shared" ref="D56:D61" si="10">C56*F55</f>
        <v>153.52000000000001</v>
      </c>
      <c r="E56" s="28">
        <v>1.8</v>
      </c>
      <c r="F56" s="121">
        <v>73</v>
      </c>
      <c r="G56" s="120">
        <f>Лист2!F58</f>
        <v>56</v>
      </c>
      <c r="H56" s="87" t="str">
        <f>Лист2!G58</f>
        <v>50х50х2,5</v>
      </c>
      <c r="I56" s="38">
        <v>3.6440000000000001</v>
      </c>
      <c r="J56" s="124">
        <f>I56*F58</f>
        <v>251.43600000000001</v>
      </c>
      <c r="K56" s="41"/>
      <c r="L56" s="41"/>
      <c r="O56" s="87" t="s">
        <v>423</v>
      </c>
      <c r="P56" s="38">
        <v>1.21</v>
      </c>
      <c r="Q56" s="90"/>
      <c r="R56" s="41"/>
      <c r="S56" s="41"/>
      <c r="T56" s="41"/>
      <c r="U56" s="120">
        <f>Лист2!K58</f>
        <v>56</v>
      </c>
      <c r="V56" s="77" t="str">
        <f>Лист2!L58</f>
        <v>89 (2,0)</v>
      </c>
      <c r="W56" s="82">
        <v>3.8879999999999999</v>
      </c>
      <c r="X56" s="127">
        <f>W56*AI18</f>
        <v>272.15999999999997</v>
      </c>
      <c r="AB56" s="91" t="str">
        <f>Лист1!C32</f>
        <v>0,7*1250*2500</v>
      </c>
      <c r="AC56" s="91">
        <f>Лист1!D32</f>
        <v>16.71</v>
      </c>
      <c r="AD56" s="91" t="str">
        <f>Лист1!E32</f>
        <v>х/к</v>
      </c>
      <c r="AE56" s="79">
        <v>16.649999999999999</v>
      </c>
      <c r="AF56" s="139">
        <f t="shared" si="7"/>
        <v>1420.3500000000001</v>
      </c>
      <c r="AG56" s="177">
        <v>85</v>
      </c>
    </row>
    <row r="57" spans="1:33" x14ac:dyDescent="0.3">
      <c r="A57" s="8">
        <f>Лист2!A59</f>
        <v>57</v>
      </c>
      <c r="B57" s="86" t="str">
        <f>Лист2!B59</f>
        <v>60х30х1,8</v>
      </c>
      <c r="C57" s="38">
        <v>2.4</v>
      </c>
      <c r="D57" s="124">
        <f t="shared" si="10"/>
        <v>175.2</v>
      </c>
      <c r="E57" s="28">
        <v>2</v>
      </c>
      <c r="F57" s="121">
        <v>70</v>
      </c>
      <c r="G57" s="120">
        <f>Лист2!F59</f>
        <v>57</v>
      </c>
      <c r="H57" s="87" t="str">
        <f>Лист2!G59</f>
        <v>50х50х2,8</v>
      </c>
      <c r="I57" s="38">
        <v>4.04</v>
      </c>
      <c r="J57" s="124">
        <f>I57*F59</f>
        <v>274.72000000000003</v>
      </c>
      <c r="K57" s="41"/>
      <c r="L57" s="41"/>
      <c r="O57" s="87" t="s">
        <v>424</v>
      </c>
      <c r="P57" s="38">
        <v>1.58</v>
      </c>
      <c r="Q57" s="90"/>
      <c r="R57" s="41"/>
      <c r="S57" s="41"/>
      <c r="T57" s="41"/>
      <c r="U57" s="120">
        <f>Лист2!K59</f>
        <v>57</v>
      </c>
      <c r="V57" s="77" t="str">
        <f>Лист2!L59</f>
        <v>89 (2,5)</v>
      </c>
      <c r="W57" s="82">
        <v>5.33</v>
      </c>
      <c r="X57" s="127">
        <f>W57*AI19</f>
        <v>367.77</v>
      </c>
      <c r="AB57" s="91" t="str">
        <f>Лист1!C33</f>
        <v>0,8*1250*2500</v>
      </c>
      <c r="AC57" s="91">
        <f>Лист1!D33</f>
        <v>19.25</v>
      </c>
      <c r="AD57" s="91" t="str">
        <f>Лист1!E33</f>
        <v>х/к</v>
      </c>
      <c r="AE57" s="79">
        <v>19.25</v>
      </c>
      <c r="AF57" s="139">
        <f t="shared" si="7"/>
        <v>1597.75</v>
      </c>
      <c r="AG57" s="177">
        <v>83</v>
      </c>
    </row>
    <row r="58" spans="1:33" x14ac:dyDescent="0.3">
      <c r="A58" s="8">
        <f>Лист2!A60</f>
        <v>58</v>
      </c>
      <c r="B58" s="86" t="str">
        <f>Лист2!B60</f>
        <v>60х30х2,0</v>
      </c>
      <c r="C58" s="38">
        <v>2.65</v>
      </c>
      <c r="D58" s="124">
        <f t="shared" si="10"/>
        <v>185.5</v>
      </c>
      <c r="E58" s="28">
        <v>2.5</v>
      </c>
      <c r="F58" s="121">
        <v>69</v>
      </c>
      <c r="G58" s="120">
        <f>Лист2!F60</f>
        <v>58</v>
      </c>
      <c r="H58" s="87" t="str">
        <f>Лист2!G60</f>
        <v>50х50х3,0</v>
      </c>
      <c r="I58" s="38">
        <v>4.3099999999999996</v>
      </c>
      <c r="J58" s="124">
        <f>I58*F60</f>
        <v>293.08</v>
      </c>
      <c r="K58" s="41"/>
      <c r="L58" s="41"/>
      <c r="O58" s="87" t="s">
        <v>425</v>
      </c>
      <c r="P58" s="38">
        <v>2</v>
      </c>
      <c r="Q58" s="90"/>
      <c r="R58" s="41"/>
      <c r="S58" s="41"/>
      <c r="T58" s="41"/>
      <c r="U58" s="120">
        <f>Лист2!K60</f>
        <v>58</v>
      </c>
      <c r="V58" s="77" t="str">
        <f>Лист2!L60</f>
        <v>89 (3,0)</v>
      </c>
      <c r="W58" s="82">
        <v>6.36</v>
      </c>
      <c r="X58" s="127">
        <f>W58*AI21</f>
        <v>432.48</v>
      </c>
      <c r="AB58" s="91" t="str">
        <f>Лист1!C34</f>
        <v>0,85*1250*2500</v>
      </c>
      <c r="AC58" s="91">
        <f>Лист1!D34</f>
        <v>21.324000000000002</v>
      </c>
      <c r="AD58" s="91" t="str">
        <f>Лист1!E34</f>
        <v>х/к</v>
      </c>
      <c r="AE58" s="79">
        <v>21.324000000000002</v>
      </c>
      <c r="AF58" s="139">
        <f t="shared" si="7"/>
        <v>1769.8920000000001</v>
      </c>
      <c r="AG58" s="179">
        <v>83</v>
      </c>
    </row>
    <row r="59" spans="1:33" x14ac:dyDescent="0.3">
      <c r="A59" s="8">
        <f>Лист2!A61</f>
        <v>59</v>
      </c>
      <c r="B59" s="86" t="str">
        <f>Лист2!B61</f>
        <v>60х30х2,5</v>
      </c>
      <c r="C59" s="38">
        <v>3.3010000000000002</v>
      </c>
      <c r="D59" s="124">
        <f t="shared" si="10"/>
        <v>227.76900000000001</v>
      </c>
      <c r="E59" s="28">
        <v>2.8</v>
      </c>
      <c r="F59" s="121">
        <v>68</v>
      </c>
      <c r="G59" s="120">
        <f>Лист2!F61</f>
        <v>59</v>
      </c>
      <c r="H59" s="87" t="str">
        <f>Лист2!G61</f>
        <v>50х50х3,5</v>
      </c>
      <c r="I59" s="38">
        <v>4.9400000000000004</v>
      </c>
      <c r="J59" s="124">
        <f>I59*F60</f>
        <v>335.92</v>
      </c>
      <c r="K59" s="41"/>
      <c r="L59" s="41"/>
      <c r="O59" s="87" t="s">
        <v>426</v>
      </c>
      <c r="P59" s="38">
        <v>2.4700000000000002</v>
      </c>
      <c r="Q59" s="90"/>
      <c r="R59" s="41"/>
      <c r="S59" s="41"/>
      <c r="T59" s="41"/>
      <c r="U59" s="120">
        <f>Лист2!K61</f>
        <v>59</v>
      </c>
      <c r="V59" s="77" t="str">
        <f>Лист2!L61</f>
        <v>80 (3,5) / 89 (3,5)</v>
      </c>
      <c r="W59" s="82">
        <v>7.38</v>
      </c>
      <c r="X59" s="127">
        <f>W59*AI21</f>
        <v>501.84</v>
      </c>
      <c r="AB59" s="91" t="str">
        <f>Лист1!C35</f>
        <v>0,9*1250*2500</v>
      </c>
      <c r="AC59" s="91">
        <f>Лист1!D35</f>
        <v>22.38</v>
      </c>
      <c r="AD59" s="91" t="str">
        <f>Лист1!E35</f>
        <v>х/к</v>
      </c>
      <c r="AE59" s="79">
        <v>21.46</v>
      </c>
      <c r="AF59" s="139">
        <f t="shared" si="7"/>
        <v>1857.54</v>
      </c>
      <c r="AG59" s="177">
        <v>83</v>
      </c>
    </row>
    <row r="60" spans="1:33" x14ac:dyDescent="0.3">
      <c r="A60" s="8">
        <f>Лист2!A62</f>
        <v>60</v>
      </c>
      <c r="B60" s="86" t="str">
        <f>Лист2!B62</f>
        <v>60х30х2,8</v>
      </c>
      <c r="C60" s="38">
        <v>3.6</v>
      </c>
      <c r="D60" s="124">
        <f t="shared" si="10"/>
        <v>244.8</v>
      </c>
      <c r="E60" s="117" t="s">
        <v>556</v>
      </c>
      <c r="F60" s="121">
        <v>68</v>
      </c>
      <c r="G60" s="120">
        <f>Лист2!F62</f>
        <v>60</v>
      </c>
      <c r="H60" s="87" t="str">
        <f>Лист2!G62</f>
        <v>50х50х4,0</v>
      </c>
      <c r="I60" s="38">
        <v>5.56</v>
      </c>
      <c r="J60" s="124">
        <f>I60*F60</f>
        <v>378.08</v>
      </c>
      <c r="K60" s="41"/>
      <c r="L60" s="41"/>
      <c r="O60" s="87" t="s">
        <v>427</v>
      </c>
      <c r="P60" s="38">
        <v>2.98</v>
      </c>
      <c r="Q60" s="90"/>
      <c r="R60" s="41"/>
      <c r="S60" s="41"/>
      <c r="T60" s="41"/>
      <c r="U60" s="120">
        <f>Лист2!K62</f>
        <v>60</v>
      </c>
      <c r="V60" s="77" t="str">
        <f>Лист2!L62</f>
        <v>102(2,0)</v>
      </c>
      <c r="W60" s="82">
        <v>4.92</v>
      </c>
      <c r="X60" s="127">
        <f>W60*AI18</f>
        <v>344.4</v>
      </c>
      <c r="AB60" s="91" t="str">
        <f>Лист1!C36</f>
        <v>1,0*1250*2500</v>
      </c>
      <c r="AC60" s="91">
        <f>Лист1!D36</f>
        <v>24.05</v>
      </c>
      <c r="AD60" s="91" t="str">
        <f>Лист1!E36</f>
        <v>х/к</v>
      </c>
      <c r="AE60" s="79">
        <v>23.93</v>
      </c>
      <c r="AF60" s="139">
        <f t="shared" si="7"/>
        <v>1996.15</v>
      </c>
      <c r="AG60" s="178">
        <v>83</v>
      </c>
    </row>
    <row r="61" spans="1:33" x14ac:dyDescent="0.3">
      <c r="A61" s="8">
        <f>Лист2!A63</f>
        <v>61</v>
      </c>
      <c r="B61" s="86" t="str">
        <f>Лист2!B63</f>
        <v>60х30х3,0</v>
      </c>
      <c r="C61" s="38">
        <v>3.83</v>
      </c>
      <c r="D61" s="124">
        <f t="shared" si="10"/>
        <v>260.44</v>
      </c>
      <c r="E61" s="38">
        <v>5</v>
      </c>
      <c r="F61" s="206">
        <v>72</v>
      </c>
      <c r="G61" s="120">
        <f>Лист2!F63</f>
        <v>61</v>
      </c>
      <c r="H61" s="87" t="str">
        <f>Лист2!G63</f>
        <v>60х60х1,5</v>
      </c>
      <c r="I61" s="38">
        <v>2.7290000000000001</v>
      </c>
      <c r="J61" s="124">
        <f>I61*F55</f>
        <v>207.404</v>
      </c>
      <c r="K61" s="41"/>
      <c r="L61" s="41"/>
      <c r="O61" s="87" t="s">
        <v>428</v>
      </c>
      <c r="P61" s="38">
        <v>3.85</v>
      </c>
      <c r="Q61" s="90"/>
      <c r="R61" s="41"/>
      <c r="S61" s="41"/>
      <c r="T61" s="41"/>
      <c r="U61" s="120">
        <f>Лист2!K63</f>
        <v>61</v>
      </c>
      <c r="V61" s="77" t="str">
        <f>Лист2!L63</f>
        <v>102 (2,5)</v>
      </c>
      <c r="W61" s="82">
        <v>6.13</v>
      </c>
      <c r="X61" s="127">
        <f>W61*AI19</f>
        <v>422.96999999999997</v>
      </c>
      <c r="AB61" s="91" t="str">
        <f>Лист1!C37</f>
        <v>1,1*1250*2500</v>
      </c>
      <c r="AC61" s="91">
        <f>Лист1!D37</f>
        <v>27.25</v>
      </c>
      <c r="AD61" s="91" t="str">
        <f>Лист1!E37</f>
        <v>х/к</v>
      </c>
      <c r="AE61" s="79">
        <v>25.25</v>
      </c>
      <c r="AF61" s="139">
        <f t="shared" si="7"/>
        <v>2261.75</v>
      </c>
      <c r="AG61" s="177">
        <v>83</v>
      </c>
    </row>
    <row r="62" spans="1:33" x14ac:dyDescent="0.3">
      <c r="A62" s="8">
        <f>Лист2!A64</f>
        <v>62</v>
      </c>
      <c r="B62" s="86" t="str">
        <f>Лист2!B64</f>
        <v>60х40х1,4</v>
      </c>
      <c r="C62" s="38">
        <v>2.11</v>
      </c>
      <c r="D62" s="124">
        <f>C62*F54</f>
        <v>175.13</v>
      </c>
      <c r="E62" s="41"/>
      <c r="F62" s="120"/>
      <c r="G62" s="120">
        <f>Лист2!F64</f>
        <v>62</v>
      </c>
      <c r="H62" s="87" t="str">
        <f>Лист2!G64</f>
        <v>60х60х1,7</v>
      </c>
      <c r="I62" s="38">
        <v>3.07</v>
      </c>
      <c r="J62" s="124">
        <f>I62*F56</f>
        <v>224.10999999999999</v>
      </c>
      <c r="K62" s="41"/>
      <c r="L62" s="41"/>
      <c r="O62" s="87" t="s">
        <v>429</v>
      </c>
      <c r="P62" s="38">
        <v>4.83</v>
      </c>
      <c r="Q62" s="90"/>
      <c r="R62" s="41"/>
      <c r="S62" s="41"/>
      <c r="T62" s="41"/>
      <c r="U62" s="120">
        <f>Лист2!K64</f>
        <v>62</v>
      </c>
      <c r="V62" s="77" t="str">
        <f>Лист2!L64</f>
        <v>102 (2,8)</v>
      </c>
      <c r="W62" s="82">
        <v>6.85</v>
      </c>
      <c r="X62" s="127">
        <f>W62*AI20</f>
        <v>465.79999999999995</v>
      </c>
      <c r="AB62" s="91" t="str">
        <f>Лист1!C38</f>
        <v>1,2*1250*2500</v>
      </c>
      <c r="AC62" s="91">
        <f>Лист1!D38</f>
        <v>28.7</v>
      </c>
      <c r="AD62" s="91" t="str">
        <f>Лист1!E38</f>
        <v>х/к</v>
      </c>
      <c r="AE62" s="79">
        <v>28.83</v>
      </c>
      <c r="AF62" s="139">
        <f t="shared" si="7"/>
        <v>2382.1</v>
      </c>
      <c r="AG62" s="177">
        <v>83</v>
      </c>
    </row>
    <row r="63" spans="1:33" x14ac:dyDescent="0.3">
      <c r="A63" s="8">
        <f>Лист2!A65</f>
        <v>63</v>
      </c>
      <c r="B63" s="86" t="str">
        <f>Лист2!B65</f>
        <v>60х40х1,5</v>
      </c>
      <c r="C63" s="38">
        <v>2.25</v>
      </c>
      <c r="D63" s="124">
        <f>C63*F55</f>
        <v>171</v>
      </c>
      <c r="E63" s="41"/>
      <c r="F63" s="120"/>
      <c r="G63" s="120">
        <f>Лист2!F65</f>
        <v>63</v>
      </c>
      <c r="H63" s="87" t="str">
        <f>Лист2!G65</f>
        <v>60х60х1,8</v>
      </c>
      <c r="I63" s="38">
        <v>3.25</v>
      </c>
      <c r="J63" s="124">
        <f>I63*F56</f>
        <v>237.25</v>
      </c>
      <c r="K63" s="41"/>
      <c r="O63" s="87" t="s">
        <v>430</v>
      </c>
      <c r="P63" s="38">
        <v>6.31</v>
      </c>
      <c r="Q63" s="90"/>
      <c r="R63" s="41"/>
      <c r="S63" s="41"/>
      <c r="T63" s="41"/>
      <c r="U63" s="120">
        <f>Лист2!K65</f>
        <v>63</v>
      </c>
      <c r="V63" s="77" t="str">
        <f>Лист2!L65</f>
        <v>102 (3,0)</v>
      </c>
      <c r="W63" s="82">
        <v>7.32</v>
      </c>
      <c r="X63" s="127">
        <f>W63*AI21</f>
        <v>497.76</v>
      </c>
      <c r="AB63" s="91" t="str">
        <f>Лист1!C39</f>
        <v>1,4*1250*2500</v>
      </c>
      <c r="AC63" s="91">
        <f>Лист1!D39</f>
        <v>33.54</v>
      </c>
      <c r="AD63" s="91" t="str">
        <f>Лист1!E39</f>
        <v>х/к</v>
      </c>
      <c r="AE63" s="79">
        <v>33.53</v>
      </c>
      <c r="AF63" s="139">
        <f t="shared" si="7"/>
        <v>2783.8199999999997</v>
      </c>
      <c r="AG63" s="179">
        <v>83</v>
      </c>
    </row>
    <row r="64" spans="1:33" x14ac:dyDescent="0.3">
      <c r="A64" s="8">
        <f>Лист2!A66</f>
        <v>64</v>
      </c>
      <c r="B64" s="86" t="str">
        <f>Лист2!B66</f>
        <v>60х40х1,8</v>
      </c>
      <c r="C64" s="38">
        <v>2.68</v>
      </c>
      <c r="D64" s="124">
        <f>C64*F56</f>
        <v>195.64000000000001</v>
      </c>
      <c r="E64" s="41"/>
      <c r="F64" s="120"/>
      <c r="G64" s="120">
        <f>Лист2!F66</f>
        <v>64</v>
      </c>
      <c r="H64" s="87" t="str">
        <f>Лист2!G66</f>
        <v>60х60х2,0</v>
      </c>
      <c r="I64" s="38">
        <v>3.59</v>
      </c>
      <c r="J64" s="124">
        <f>I64*F57</f>
        <v>251.29999999999998</v>
      </c>
      <c r="K64" s="8"/>
      <c r="O64" s="87" t="s">
        <v>431</v>
      </c>
      <c r="P64" s="38">
        <v>7.99</v>
      </c>
      <c r="Q64" s="90"/>
      <c r="R64" s="41"/>
      <c r="S64" s="41"/>
      <c r="T64" s="41"/>
      <c r="U64" s="120">
        <f>Лист2!K66</f>
        <v>64</v>
      </c>
      <c r="V64" s="77" t="str">
        <f>Лист2!L66</f>
        <v>102 (3,5)</v>
      </c>
      <c r="W64" s="82">
        <v>8.5</v>
      </c>
      <c r="X64" s="127">
        <f>W64*F60</f>
        <v>578</v>
      </c>
      <c r="AB64" s="91" t="str">
        <f>Лист1!C40</f>
        <v>1,4*1250*2500</v>
      </c>
      <c r="AC64" s="91">
        <f>Лист1!D40</f>
        <v>33.590000000000003</v>
      </c>
      <c r="AD64" s="91" t="str">
        <f>Лист1!E40</f>
        <v>г/к</v>
      </c>
      <c r="AE64" s="79">
        <v>33.659999999999997</v>
      </c>
      <c r="AF64" s="139">
        <f t="shared" si="7"/>
        <v>2787.9700000000003</v>
      </c>
      <c r="AG64" s="179">
        <v>83</v>
      </c>
    </row>
    <row r="65" spans="1:33" x14ac:dyDescent="0.3">
      <c r="A65" s="8">
        <f>Лист2!A67</f>
        <v>65</v>
      </c>
      <c r="B65" s="86" t="str">
        <f>Лист2!B67</f>
        <v>60х40х2,0</v>
      </c>
      <c r="C65" s="38">
        <v>2.96</v>
      </c>
      <c r="D65" s="124">
        <f>C65*F57</f>
        <v>207.2</v>
      </c>
      <c r="E65" s="41"/>
      <c r="F65" s="120"/>
      <c r="G65" s="120">
        <f>Лист2!F67</f>
        <v>65</v>
      </c>
      <c r="H65" s="87" t="str">
        <f>Лист2!G67</f>
        <v>60х60х2,5</v>
      </c>
      <c r="I65" s="38">
        <v>4.43</v>
      </c>
      <c r="J65" s="124">
        <f>I65*F58</f>
        <v>305.66999999999996</v>
      </c>
      <c r="K65" s="8"/>
      <c r="O65" s="87" t="s">
        <v>432</v>
      </c>
      <c r="P65" s="38">
        <v>0.22</v>
      </c>
      <c r="Q65" s="90"/>
      <c r="R65" s="41"/>
      <c r="S65" s="41"/>
      <c r="T65" s="41"/>
      <c r="U65" s="120">
        <f>Лист2!K67</f>
        <v>65</v>
      </c>
      <c r="V65" s="77" t="str">
        <f>Лист2!L67</f>
        <v>102 (4,0)</v>
      </c>
      <c r="W65" s="82">
        <v>9.67</v>
      </c>
      <c r="X65" s="127">
        <f>W65*AI21</f>
        <v>657.56</v>
      </c>
      <c r="AB65" s="91" t="str">
        <f>Лист1!C41</f>
        <v>1,5*1250*2500</v>
      </c>
      <c r="AC65" s="91">
        <f>Лист1!D41</f>
        <v>36.24</v>
      </c>
      <c r="AD65" s="91" t="str">
        <f>Лист1!E41</f>
        <v>х/к</v>
      </c>
      <c r="AE65" s="79">
        <v>37.71</v>
      </c>
      <c r="AF65" s="139">
        <f t="shared" si="7"/>
        <v>3007.92</v>
      </c>
      <c r="AG65" s="177">
        <v>83</v>
      </c>
    </row>
    <row r="66" spans="1:33" x14ac:dyDescent="0.3">
      <c r="A66" s="8">
        <f>Лист2!A68</f>
        <v>66</v>
      </c>
      <c r="B66" s="86" t="str">
        <f>Лист2!B68</f>
        <v>60х40х2,2</v>
      </c>
      <c r="C66" s="38">
        <v>3.24</v>
      </c>
      <c r="D66" s="124">
        <f>F57*C66</f>
        <v>226.8</v>
      </c>
      <c r="E66" s="41"/>
      <c r="F66" s="120"/>
      <c r="G66" s="120">
        <f>Лист2!F68</f>
        <v>66</v>
      </c>
      <c r="H66" s="87" t="str">
        <f>Лист2!G68</f>
        <v>60х60х2,8</v>
      </c>
      <c r="I66" s="38">
        <v>4.92</v>
      </c>
      <c r="J66" s="124">
        <f>I66*F59</f>
        <v>334.56</v>
      </c>
      <c r="K66" s="8"/>
      <c r="O66" s="87" t="s">
        <v>433</v>
      </c>
      <c r="P66" s="38">
        <v>0.62</v>
      </c>
      <c r="Q66" s="90"/>
      <c r="R66" s="41"/>
      <c r="S66" s="41"/>
      <c r="T66" s="41"/>
      <c r="U66" s="120">
        <f>Лист2!K68</f>
        <v>66</v>
      </c>
      <c r="V66" s="77" t="str">
        <f>Лист2!L68</f>
        <v>108 (2,0)</v>
      </c>
      <c r="W66" s="82">
        <v>5.23</v>
      </c>
      <c r="X66" s="127">
        <f>W66*AI18</f>
        <v>366.1</v>
      </c>
      <c r="AB66" s="91" t="str">
        <f>Лист1!C42</f>
        <v>1,5*1250*2500</v>
      </c>
      <c r="AC66" s="91">
        <f>Лист1!D42</f>
        <v>39.28</v>
      </c>
      <c r="AD66" s="91" t="str">
        <f>Лист1!E42</f>
        <v>г/к</v>
      </c>
      <c r="AE66" s="79">
        <v>40.21</v>
      </c>
      <c r="AF66" s="139">
        <f t="shared" si="7"/>
        <v>3142.4</v>
      </c>
      <c r="AG66" s="179">
        <v>80</v>
      </c>
    </row>
    <row r="67" spans="1:33" x14ac:dyDescent="0.3">
      <c r="A67" s="8">
        <f>Лист2!A69</f>
        <v>67</v>
      </c>
      <c r="B67" s="86" t="str">
        <f>Лист2!B69</f>
        <v>60х40х2,5</v>
      </c>
      <c r="C67" s="38">
        <v>3.6440000000000001</v>
      </c>
      <c r="D67" s="124">
        <f>C67*F58</f>
        <v>251.43600000000001</v>
      </c>
      <c r="E67" s="41"/>
      <c r="F67" s="120"/>
      <c r="G67" s="120">
        <f>Лист2!F69</f>
        <v>67</v>
      </c>
      <c r="H67" s="87" t="str">
        <f>Лист2!G69</f>
        <v>60х60х3,0</v>
      </c>
      <c r="I67" s="38">
        <v>5.25</v>
      </c>
      <c r="J67" s="124">
        <f>I67*F60</f>
        <v>357</v>
      </c>
      <c r="K67" s="8"/>
      <c r="O67" s="87" t="s">
        <v>434</v>
      </c>
      <c r="P67" s="38">
        <v>0.89</v>
      </c>
      <c r="Q67" s="90"/>
      <c r="R67" s="41"/>
      <c r="S67" s="41"/>
      <c r="T67" s="41"/>
      <c r="U67" s="120">
        <f>Лист2!K69</f>
        <v>67</v>
      </c>
      <c r="V67" s="77" t="str">
        <f>Лист2!L69</f>
        <v>108 (2,5)</v>
      </c>
      <c r="W67" s="82">
        <v>6.5</v>
      </c>
      <c r="X67" s="127">
        <f>W67*AI19</f>
        <v>448.5</v>
      </c>
      <c r="AB67" s="91" t="str">
        <f>Лист1!C43</f>
        <v>1,7*1250*2500</v>
      </c>
      <c r="AC67" s="91">
        <f>Лист1!D43</f>
        <v>41.63</v>
      </c>
      <c r="AD67" s="91" t="str">
        <f>Лист1!E43</f>
        <v>г/к</v>
      </c>
      <c r="AE67" s="79">
        <v>42</v>
      </c>
      <c r="AF67" s="139">
        <f t="shared" si="7"/>
        <v>3122.25</v>
      </c>
      <c r="AG67" s="178">
        <v>75</v>
      </c>
    </row>
    <row r="68" spans="1:33" x14ac:dyDescent="0.3">
      <c r="A68" s="8">
        <f>Лист2!A70</f>
        <v>68</v>
      </c>
      <c r="B68" s="86" t="str">
        <f>Лист2!B70</f>
        <v>60х40х2,8</v>
      </c>
      <c r="C68" s="38">
        <v>4.0439999999999996</v>
      </c>
      <c r="D68" s="124">
        <f>C68*F59</f>
        <v>274.99199999999996</v>
      </c>
      <c r="E68" s="41"/>
      <c r="F68" s="120"/>
      <c r="G68" s="120">
        <f>Лист2!F70</f>
        <v>68</v>
      </c>
      <c r="H68" s="87" t="str">
        <f>Лист2!G70</f>
        <v>60х60х3,5</v>
      </c>
      <c r="I68" s="38">
        <v>6.04</v>
      </c>
      <c r="J68" s="124">
        <f>I68*F60</f>
        <v>410.72</v>
      </c>
      <c r="K68" s="8"/>
      <c r="O68" s="87" t="s">
        <v>435</v>
      </c>
      <c r="P68" s="38">
        <v>1.21</v>
      </c>
      <c r="Q68" s="90"/>
      <c r="R68" s="41"/>
      <c r="S68" s="41"/>
      <c r="T68" s="41"/>
      <c r="U68" s="120">
        <f>Лист2!K70</f>
        <v>68</v>
      </c>
      <c r="V68" s="77" t="str">
        <f>Лист2!L70</f>
        <v>108 (2,8)</v>
      </c>
      <c r="W68" s="82">
        <v>7.26</v>
      </c>
      <c r="X68" s="127">
        <f>W68*AI20</f>
        <v>493.68</v>
      </c>
      <c r="AB68" s="91" t="str">
        <f>Лист1!C44</f>
        <v>1,8*1250*2500</v>
      </c>
      <c r="AC68" s="91">
        <f>Лист1!D44</f>
        <v>44.34</v>
      </c>
      <c r="AD68" s="91" t="str">
        <f>Лист1!E44</f>
        <v>х/к</v>
      </c>
      <c r="AE68" s="79">
        <v>43.06</v>
      </c>
      <c r="AF68" s="139">
        <f t="shared" si="7"/>
        <v>3325.5000000000005</v>
      </c>
      <c r="AG68" s="180">
        <v>75</v>
      </c>
    </row>
    <row r="69" spans="1:33" x14ac:dyDescent="0.3">
      <c r="A69" s="8">
        <f>Лист2!A71</f>
        <v>69</v>
      </c>
      <c r="B69" s="86" t="str">
        <f>Лист2!B71</f>
        <v>60х40х3,0</v>
      </c>
      <c r="C69" s="38">
        <v>4.3099999999999996</v>
      </c>
      <c r="D69" s="124">
        <f>C69*F60</f>
        <v>293.08</v>
      </c>
      <c r="E69" s="41"/>
      <c r="F69" s="120"/>
      <c r="G69" s="120">
        <f>Лист2!F71</f>
        <v>69</v>
      </c>
      <c r="H69" s="87" t="str">
        <f>Лист2!G71</f>
        <v>60х60х4,0</v>
      </c>
      <c r="I69" s="38">
        <v>6.82</v>
      </c>
      <c r="J69" s="124">
        <f>I69*F60</f>
        <v>463.76</v>
      </c>
      <c r="K69" s="8"/>
      <c r="O69" s="87" t="s">
        <v>436</v>
      </c>
      <c r="P69" s="38">
        <v>1.58</v>
      </c>
      <c r="Q69" s="90"/>
      <c r="R69" s="41"/>
      <c r="S69" s="41"/>
      <c r="T69" s="41"/>
      <c r="U69" s="120">
        <f>Лист2!K71</f>
        <v>69</v>
      </c>
      <c r="V69" s="77" t="str">
        <f>Лист2!L71</f>
        <v>108 (3,0)</v>
      </c>
      <c r="W69" s="82">
        <v>7.77</v>
      </c>
      <c r="X69" s="127">
        <f>W69*AI21</f>
        <v>528.36</v>
      </c>
      <c r="AB69" s="91" t="str">
        <f>Лист1!C45</f>
        <v>1,8*1250*2500</v>
      </c>
      <c r="AC69" s="91">
        <f>Лист1!D45</f>
        <v>43.13</v>
      </c>
      <c r="AD69" s="91" t="str">
        <f>Лист1!E45</f>
        <v>г/к</v>
      </c>
      <c r="AE69" s="79">
        <v>44.59</v>
      </c>
      <c r="AF69" s="139">
        <f t="shared" si="7"/>
        <v>3148.4900000000002</v>
      </c>
      <c r="AG69" s="180">
        <v>73</v>
      </c>
    </row>
    <row r="70" spans="1:33" x14ac:dyDescent="0.3">
      <c r="A70" s="8">
        <f>Лист2!A72</f>
        <v>70</v>
      </c>
      <c r="B70" s="86" t="str">
        <f>Лист2!B72</f>
        <v>60х40х3,5</v>
      </c>
      <c r="C70" s="38">
        <v>4.9400000000000004</v>
      </c>
      <c r="D70" s="124">
        <f>C70*F60</f>
        <v>335.92</v>
      </c>
      <c r="E70" s="85"/>
      <c r="F70" s="120"/>
      <c r="G70" s="120">
        <f>Лист2!F72</f>
        <v>70</v>
      </c>
      <c r="H70" s="87" t="str">
        <f>Лист2!G72</f>
        <v>80х80х1,5</v>
      </c>
      <c r="I70" s="38">
        <v>3.67</v>
      </c>
      <c r="J70" s="124">
        <f>I70*F55</f>
        <v>278.92</v>
      </c>
      <c r="K70" s="8"/>
      <c r="O70" s="87" t="s">
        <v>437</v>
      </c>
      <c r="P70" s="38">
        <v>2</v>
      </c>
      <c r="Q70" s="90"/>
      <c r="R70" s="41"/>
      <c r="S70" s="41"/>
      <c r="T70" s="41"/>
      <c r="U70" s="120">
        <f>Лист2!K72</f>
        <v>70</v>
      </c>
      <c r="V70" s="77" t="str">
        <f>Лист2!L72</f>
        <v>108 (3,5)</v>
      </c>
      <c r="W70" s="82">
        <v>9.02</v>
      </c>
      <c r="X70" s="127">
        <f>W70*AI21</f>
        <v>613.36</v>
      </c>
      <c r="AB70" s="91" t="str">
        <f>Лист1!C47</f>
        <v>1,9*1250*2500</v>
      </c>
      <c r="AC70" s="91">
        <f>Лист1!D47</f>
        <v>46.18</v>
      </c>
      <c r="AD70" s="91" t="str">
        <f>Лист1!E47</f>
        <v>г/к</v>
      </c>
      <c r="AE70" s="79">
        <v>46.167000000000002</v>
      </c>
      <c r="AF70" s="139">
        <f t="shared" si="7"/>
        <v>3232.6</v>
      </c>
      <c r="AG70" s="180">
        <v>70</v>
      </c>
    </row>
    <row r="71" spans="1:33" x14ac:dyDescent="0.3">
      <c r="A71" s="8">
        <f>Лист2!A73</f>
        <v>71</v>
      </c>
      <c r="B71" s="86" t="str">
        <f>Лист2!B73</f>
        <v>60х40х4,0</v>
      </c>
      <c r="C71" s="38">
        <v>5.56</v>
      </c>
      <c r="D71" s="124">
        <f>C71*F60</f>
        <v>378.08</v>
      </c>
      <c r="F71" s="120"/>
      <c r="G71" s="120">
        <f>Лист2!F73</f>
        <v>71</v>
      </c>
      <c r="H71" s="87" t="str">
        <f>Лист2!G73</f>
        <v>80х80х1,6</v>
      </c>
      <c r="I71" s="38">
        <v>3.9</v>
      </c>
      <c r="J71" s="124">
        <f>I71*F55</f>
        <v>296.39999999999998</v>
      </c>
      <c r="K71" s="8"/>
      <c r="O71" s="87" t="s">
        <v>438</v>
      </c>
      <c r="P71" s="38">
        <v>2.4700000000000002</v>
      </c>
      <c r="Q71" s="90"/>
      <c r="R71" s="41"/>
      <c r="S71" s="41"/>
      <c r="T71" s="41"/>
      <c r="U71" s="120">
        <f>Лист2!K73</f>
        <v>71</v>
      </c>
      <c r="V71" s="77" t="str">
        <f>Лист2!L73</f>
        <v>108 (4,0)</v>
      </c>
      <c r="W71" s="82">
        <v>10.26</v>
      </c>
      <c r="X71" s="127">
        <f>W71*AI21</f>
        <v>697.68</v>
      </c>
      <c r="AB71" s="91" t="str">
        <f>Лист1!C48</f>
        <v>2,0*1250*2500</v>
      </c>
      <c r="AC71" s="91">
        <f>Лист1!D48</f>
        <v>49.27</v>
      </c>
      <c r="AD71" s="91" t="str">
        <f>Лист1!E48</f>
        <v>х/к</v>
      </c>
      <c r="AE71" s="79">
        <v>48.1</v>
      </c>
      <c r="AF71" s="139">
        <f t="shared" si="7"/>
        <v>3596.71</v>
      </c>
      <c r="AG71" s="180">
        <v>73</v>
      </c>
    </row>
    <row r="72" spans="1:33" x14ac:dyDescent="0.3">
      <c r="A72" s="8">
        <f>Лист2!A74</f>
        <v>72</v>
      </c>
      <c r="B72" s="86" t="str">
        <f>Лист2!B74</f>
        <v>80х40х1,5</v>
      </c>
      <c r="C72" s="38">
        <v>2.7290000000000001</v>
      </c>
      <c r="D72" s="124">
        <f t="shared" ref="D72:D77" si="11">C72*F55</f>
        <v>207.404</v>
      </c>
      <c r="F72" s="120"/>
      <c r="G72" s="120">
        <f>Лист2!F74</f>
        <v>72</v>
      </c>
      <c r="H72" s="87" t="str">
        <f>Лист2!G74</f>
        <v>80х80х1,8</v>
      </c>
      <c r="I72" s="38">
        <v>4.38</v>
      </c>
      <c r="J72" s="124">
        <f>I72*F56</f>
        <v>319.74</v>
      </c>
      <c r="K72" s="41"/>
      <c r="L72" s="41"/>
      <c r="O72" s="87" t="s">
        <v>439</v>
      </c>
      <c r="P72" s="38">
        <v>2.98</v>
      </c>
      <c r="Q72" s="90"/>
      <c r="R72" s="41"/>
      <c r="S72" s="41"/>
      <c r="T72" s="41"/>
      <c r="U72" s="120">
        <f>Лист2!K74</f>
        <v>72</v>
      </c>
      <c r="V72" s="77" t="str">
        <f>Лист2!L74</f>
        <v>114 (3,0)</v>
      </c>
      <c r="W72" s="82">
        <v>8.2100000000000009</v>
      </c>
      <c r="X72" s="127">
        <f>W72*Z85</f>
        <v>697.85</v>
      </c>
      <c r="AB72" s="91" t="str">
        <f>Лист1!C49</f>
        <v>2,0*1250*2500</v>
      </c>
      <c r="AC72" s="91">
        <f>Лист1!D49</f>
        <v>48.12</v>
      </c>
      <c r="AD72" s="91" t="str">
        <f>Лист1!E49</f>
        <v>г/к</v>
      </c>
      <c r="AE72" s="79">
        <v>49.65</v>
      </c>
      <c r="AF72" s="139">
        <f t="shared" si="7"/>
        <v>3344.3399999999997</v>
      </c>
      <c r="AG72" s="180">
        <v>69.5</v>
      </c>
    </row>
    <row r="73" spans="1:33" x14ac:dyDescent="0.3">
      <c r="A73" s="8">
        <f>Лист2!A75</f>
        <v>73</v>
      </c>
      <c r="B73" s="86" t="str">
        <f>Лист2!B75</f>
        <v>80х40х1,8</v>
      </c>
      <c r="C73" s="38">
        <v>3.25</v>
      </c>
      <c r="D73" s="124">
        <f t="shared" si="11"/>
        <v>237.25</v>
      </c>
      <c r="F73" s="120"/>
      <c r="G73" s="120">
        <f>Лист2!F75</f>
        <v>73</v>
      </c>
      <c r="H73" s="87" t="str">
        <f>Лист2!G75</f>
        <v>80х80х2,0</v>
      </c>
      <c r="I73" s="38">
        <v>4.8410000000000002</v>
      </c>
      <c r="J73" s="124">
        <f>I73*F57</f>
        <v>338.87</v>
      </c>
      <c r="K73" s="41"/>
      <c r="L73" s="41"/>
      <c r="O73" s="87" t="s">
        <v>440</v>
      </c>
      <c r="P73" s="38">
        <v>3.85</v>
      </c>
      <c r="Q73" s="90"/>
      <c r="R73" s="41"/>
      <c r="S73" s="41"/>
      <c r="T73" s="41"/>
      <c r="U73" s="120">
        <f>Лист2!K75</f>
        <v>73</v>
      </c>
      <c r="V73" s="77" t="str">
        <f>Лист2!L75</f>
        <v>114 (3,5)</v>
      </c>
      <c r="W73" s="82">
        <v>9.5399999999999991</v>
      </c>
      <c r="X73" s="127">
        <f>W73*Z85</f>
        <v>810.9</v>
      </c>
      <c r="Y73" s="114"/>
      <c r="Z73" s="114"/>
      <c r="AB73" s="91" t="str">
        <f>Лист1!C50</f>
        <v>2,5*1250*2500</v>
      </c>
      <c r="AC73" s="91">
        <f>Лист1!D50</f>
        <v>61.51</v>
      </c>
      <c r="AD73" s="91" t="str">
        <f>Лист1!E50</f>
        <v>г/к</v>
      </c>
      <c r="AE73" s="79">
        <v>60.29</v>
      </c>
      <c r="AF73" s="139">
        <f t="shared" si="7"/>
        <v>4274.9449999999997</v>
      </c>
      <c r="AG73" s="175">
        <v>69.5</v>
      </c>
    </row>
    <row r="74" spans="1:33" x14ac:dyDescent="0.3">
      <c r="A74" s="8">
        <f>Лист2!A76</f>
        <v>74</v>
      </c>
      <c r="B74" s="86" t="str">
        <f>Лист2!B76</f>
        <v>80х40х2,0</v>
      </c>
      <c r="C74" s="38">
        <v>3.59</v>
      </c>
      <c r="D74" s="124">
        <f t="shared" si="11"/>
        <v>251.29999999999998</v>
      </c>
      <c r="F74" s="120"/>
      <c r="G74" s="120">
        <f>Лист2!F76</f>
        <v>74</v>
      </c>
      <c r="H74" s="87" t="str">
        <f>Лист2!G76</f>
        <v>80х80х2,2</v>
      </c>
      <c r="I74" s="38">
        <v>5.31</v>
      </c>
      <c r="J74" s="124">
        <f>I74*F57</f>
        <v>371.7</v>
      </c>
      <c r="K74" s="41"/>
      <c r="L74" s="41"/>
      <c r="O74" s="87" t="s">
        <v>441</v>
      </c>
      <c r="P74" s="38">
        <v>4.83</v>
      </c>
      <c r="Q74" s="90"/>
      <c r="R74" s="41"/>
      <c r="S74" s="41"/>
      <c r="T74" s="41"/>
      <c r="U74" s="120">
        <f>Лист2!K76</f>
        <v>74</v>
      </c>
      <c r="V74" s="77" t="str">
        <f>Лист2!L76</f>
        <v>127 (2,5)</v>
      </c>
      <c r="W74" s="82">
        <v>7.68</v>
      </c>
      <c r="X74" s="127">
        <f>W74*AI19</f>
        <v>529.91999999999996</v>
      </c>
      <c r="Y74" s="114"/>
      <c r="Z74" s="114"/>
      <c r="AB74" s="91" t="str">
        <f>Лист1!C51</f>
        <v>2,8*1250*2500</v>
      </c>
      <c r="AC74" s="91">
        <f>Лист1!D51</f>
        <v>68.83</v>
      </c>
      <c r="AD74" s="91" t="str">
        <f>Лист1!E51</f>
        <v>г/к</v>
      </c>
      <c r="AE74" s="79">
        <v>67.52</v>
      </c>
      <c r="AF74" s="139">
        <f t="shared" si="7"/>
        <v>4783.6849999999995</v>
      </c>
      <c r="AG74" s="175">
        <v>69.5</v>
      </c>
    </row>
    <row r="75" spans="1:33" x14ac:dyDescent="0.3">
      <c r="A75" s="8">
        <f>Лист2!A77</f>
        <v>75</v>
      </c>
      <c r="B75" s="86" t="str">
        <f>Лист2!B77</f>
        <v>80х40х2,5</v>
      </c>
      <c r="C75" s="38">
        <v>4.43</v>
      </c>
      <c r="D75" s="124">
        <f t="shared" si="11"/>
        <v>305.66999999999996</v>
      </c>
      <c r="F75" s="120"/>
      <c r="G75" s="120">
        <f>Лист2!F77</f>
        <v>75</v>
      </c>
      <c r="H75" s="87" t="str">
        <f>Лист2!G77</f>
        <v>80х80х2,5</v>
      </c>
      <c r="I75" s="38">
        <v>6</v>
      </c>
      <c r="J75" s="124">
        <f>I75*F58</f>
        <v>414</v>
      </c>
      <c r="K75" s="41"/>
      <c r="L75" s="41"/>
      <c r="O75" s="87" t="s">
        <v>442</v>
      </c>
      <c r="P75" s="38">
        <v>6.3</v>
      </c>
      <c r="Q75" s="90"/>
      <c r="R75" s="41"/>
      <c r="S75" s="41"/>
      <c r="T75" s="41"/>
      <c r="U75" s="120">
        <f>Лист2!K77</f>
        <v>75</v>
      </c>
      <c r="V75" s="107" t="str">
        <f>Лист2!L77</f>
        <v>133 (2,5)</v>
      </c>
      <c r="W75" s="108">
        <v>8.0399999999999991</v>
      </c>
      <c r="X75" s="128">
        <f>W75*Z84</f>
        <v>683.4</v>
      </c>
      <c r="Y75" s="114"/>
      <c r="Z75" s="114"/>
      <c r="AB75" s="91" t="str">
        <f>Лист1!C52</f>
        <v>2,9*1250*2500</v>
      </c>
      <c r="AC75" s="91">
        <f>Лист1!D52</f>
        <v>70.5</v>
      </c>
      <c r="AD75" s="91" t="str">
        <f>Лист1!E52</f>
        <v>г/к</v>
      </c>
      <c r="AE75" s="79">
        <v>70.09</v>
      </c>
      <c r="AF75" s="139">
        <f t="shared" si="7"/>
        <v>4899.75</v>
      </c>
      <c r="AG75" s="175">
        <v>69.5</v>
      </c>
    </row>
    <row r="76" spans="1:33" x14ac:dyDescent="0.3">
      <c r="A76" s="8">
        <f>Лист2!A78</f>
        <v>76</v>
      </c>
      <c r="B76" s="86" t="str">
        <f>Лист2!B78</f>
        <v>80х40х2,8</v>
      </c>
      <c r="C76" s="38">
        <v>4.92</v>
      </c>
      <c r="D76" s="124">
        <f t="shared" si="11"/>
        <v>334.56</v>
      </c>
      <c r="F76" s="120"/>
      <c r="G76" s="120">
        <f>Лист2!F78</f>
        <v>76</v>
      </c>
      <c r="H76" s="87" t="str">
        <f>Лист2!G78</f>
        <v>80х80х2,8</v>
      </c>
      <c r="I76" s="38">
        <v>6.6820000000000004</v>
      </c>
      <c r="J76" s="124">
        <f>I76*F59</f>
        <v>454.37600000000003</v>
      </c>
      <c r="K76" s="41"/>
      <c r="L76" s="41"/>
      <c r="O76" s="87" t="s">
        <v>443</v>
      </c>
      <c r="P76" s="38">
        <v>6.3</v>
      </c>
      <c r="Q76" s="90"/>
      <c r="R76" s="41"/>
      <c r="S76" s="41"/>
      <c r="T76" s="41"/>
      <c r="U76" s="120">
        <f>Лист2!K78</f>
        <v>76</v>
      </c>
      <c r="V76" s="107" t="str">
        <f>Лист2!L78</f>
        <v>133 (3,0)</v>
      </c>
      <c r="W76" s="108">
        <v>9.61</v>
      </c>
      <c r="X76" s="128">
        <f>W76*Z85</f>
        <v>816.84999999999991</v>
      </c>
      <c r="Y76" s="114"/>
      <c r="Z76" s="114"/>
      <c r="AB76" s="91" t="str">
        <f>Лист1!C53</f>
        <v>3,0*1250*2500</v>
      </c>
      <c r="AC76" s="91">
        <f>Лист1!D53</f>
        <v>72.81</v>
      </c>
      <c r="AD76" s="91" t="str">
        <f>Лист1!E53</f>
        <v>г/к</v>
      </c>
      <c r="AE76" s="79">
        <v>73</v>
      </c>
      <c r="AF76" s="139">
        <f t="shared" si="7"/>
        <v>5242.32</v>
      </c>
      <c r="AG76" s="175">
        <v>72</v>
      </c>
    </row>
    <row r="77" spans="1:33" x14ac:dyDescent="0.3">
      <c r="A77" s="8">
        <f>Лист2!A79</f>
        <v>77</v>
      </c>
      <c r="B77" s="86" t="str">
        <f>Лист2!B79</f>
        <v>80х40х3,0</v>
      </c>
      <c r="C77" s="38">
        <v>5.25</v>
      </c>
      <c r="D77" s="124">
        <f t="shared" si="11"/>
        <v>357</v>
      </c>
      <c r="E77" s="41"/>
      <c r="F77" s="120"/>
      <c r="G77" s="120">
        <f>Лист2!F79</f>
        <v>77</v>
      </c>
      <c r="H77" s="87" t="str">
        <f>Лист2!G79</f>
        <v>80х80х3,0</v>
      </c>
      <c r="I77" s="38">
        <v>7.13</v>
      </c>
      <c r="J77" s="124">
        <f>I77*F60</f>
        <v>484.84</v>
      </c>
      <c r="K77" s="41"/>
      <c r="L77" s="41"/>
      <c r="Q77" s="90"/>
      <c r="R77" s="41"/>
      <c r="S77" s="41"/>
      <c r="T77" s="41"/>
      <c r="U77" s="120">
        <f>Лист2!K79</f>
        <v>77</v>
      </c>
      <c r="V77" s="107" t="str">
        <f>Лист2!L79</f>
        <v>133 (4,0)</v>
      </c>
      <c r="W77" s="108">
        <v>12.728</v>
      </c>
      <c r="X77" s="128">
        <f>W77*Z85</f>
        <v>1081.8799999999999</v>
      </c>
      <c r="Y77" s="114"/>
      <c r="Z77" s="114"/>
      <c r="AB77" s="91" t="str">
        <f>Лист1!C54</f>
        <v>3,8*1250*2500</v>
      </c>
      <c r="AC77" s="91">
        <f>Лист1!D54</f>
        <v>91.8</v>
      </c>
      <c r="AD77" s="91" t="str">
        <f>Лист1!E54</f>
        <v>г/к</v>
      </c>
      <c r="AE77" s="79">
        <v>90.64</v>
      </c>
      <c r="AF77" s="139">
        <f t="shared" si="7"/>
        <v>6380.0999999999995</v>
      </c>
      <c r="AG77" s="175">
        <v>69.5</v>
      </c>
    </row>
    <row r="78" spans="1:33" x14ac:dyDescent="0.3">
      <c r="A78" s="8">
        <f>Лист2!A80</f>
        <v>78</v>
      </c>
      <c r="B78" s="86" t="str">
        <f>Лист2!B80</f>
        <v>80х40х4,0</v>
      </c>
      <c r="C78" s="38">
        <v>6.82</v>
      </c>
      <c r="D78" s="124">
        <f>C78*F60</f>
        <v>463.76</v>
      </c>
      <c r="E78" s="41"/>
      <c r="F78" s="120"/>
      <c r="G78" s="120">
        <f>Лист2!F80</f>
        <v>78</v>
      </c>
      <c r="H78" s="87" t="str">
        <f>Лист2!G80</f>
        <v>80х80х3,5</v>
      </c>
      <c r="I78" s="38">
        <v>8.2420000000000009</v>
      </c>
      <c r="J78" s="124">
        <f>I78*F60</f>
        <v>560.45600000000002</v>
      </c>
      <c r="K78" s="41"/>
      <c r="L78" s="41"/>
      <c r="Q78" s="90"/>
      <c r="R78" s="41"/>
      <c r="S78" s="41"/>
      <c r="T78" s="41"/>
      <c r="U78" s="120">
        <f>Лист2!K80</f>
        <v>78</v>
      </c>
      <c r="V78" s="107" t="str">
        <f>Лист2!L80</f>
        <v>133 (4,5)</v>
      </c>
      <c r="W78" s="108">
        <v>14.26</v>
      </c>
      <c r="X78" s="128">
        <f>W78*Z85</f>
        <v>1212.0999999999999</v>
      </c>
      <c r="Y78" s="110"/>
      <c r="Z78" s="110"/>
      <c r="AB78" s="91" t="str">
        <f>Лист1!C55</f>
        <v>4,0*1250*2500</v>
      </c>
      <c r="AC78" s="91">
        <f>Лист1!D55</f>
        <v>96.17</v>
      </c>
      <c r="AD78" s="91" t="str">
        <f>Лист1!E55</f>
        <v>г/к</v>
      </c>
      <c r="AE78" s="79">
        <v>93.41</v>
      </c>
      <c r="AF78" s="139">
        <f t="shared" si="7"/>
        <v>6683.8150000000005</v>
      </c>
      <c r="AG78" s="175">
        <v>69.5</v>
      </c>
    </row>
    <row r="79" spans="1:33" x14ac:dyDescent="0.3">
      <c r="A79" s="8">
        <f>Лист2!A81</f>
        <v>79</v>
      </c>
      <c r="B79" s="86" t="str">
        <f>Лист2!B81</f>
        <v>80х60х1,5</v>
      </c>
      <c r="C79" s="38">
        <v>3.1960000000000002</v>
      </c>
      <c r="D79" s="124">
        <f>C79*F55</f>
        <v>242.89600000000002</v>
      </c>
      <c r="E79" s="41"/>
      <c r="F79" s="120"/>
      <c r="G79" s="120">
        <f>Лист2!F81</f>
        <v>79</v>
      </c>
      <c r="H79" s="87" t="str">
        <f>Лист2!G81</f>
        <v>80х80х4,0</v>
      </c>
      <c r="I79" s="38">
        <v>9.2189999999999994</v>
      </c>
      <c r="J79" s="124">
        <f>I79*F60</f>
        <v>626.89199999999994</v>
      </c>
      <c r="K79" s="41"/>
      <c r="L79" s="41"/>
      <c r="Q79" s="90"/>
      <c r="R79" s="41"/>
      <c r="S79" s="41"/>
      <c r="T79" s="41"/>
      <c r="U79" s="120">
        <f>Лист2!K81</f>
        <v>79</v>
      </c>
      <c r="V79" s="107" t="str">
        <f>Лист2!L81</f>
        <v>159 (2,0)</v>
      </c>
      <c r="W79" s="107">
        <v>7.7969999999999997</v>
      </c>
      <c r="X79" s="128">
        <f>W79*AI18</f>
        <v>545.79</v>
      </c>
      <c r="Y79" s="114"/>
      <c r="Z79" s="114"/>
      <c r="AB79" s="91">
        <f>Лист1!C56</f>
        <v>0</v>
      </c>
      <c r="AC79" s="38"/>
      <c r="AD79" s="79">
        <f>Лист1!D56</f>
        <v>0</v>
      </c>
      <c r="AE79" s="140"/>
    </row>
    <row r="80" spans="1:33" x14ac:dyDescent="0.3">
      <c r="A80" s="8">
        <f>Лист2!A82</f>
        <v>80</v>
      </c>
      <c r="B80" s="86" t="str">
        <f>Лист2!B82</f>
        <v>80х60х1,8</v>
      </c>
      <c r="C80" s="38">
        <v>3.81</v>
      </c>
      <c r="D80" s="124">
        <f>C80*F56</f>
        <v>278.13</v>
      </c>
      <c r="E80" s="41"/>
      <c r="F80" s="120"/>
      <c r="G80" s="120">
        <f>Лист2!F82</f>
        <v>80</v>
      </c>
      <c r="H80" s="87" t="str">
        <f>Лист2!G82</f>
        <v>80х80х5,0</v>
      </c>
      <c r="I80" s="38">
        <v>11.4</v>
      </c>
      <c r="J80" s="124">
        <f>I80*F61</f>
        <v>820.80000000000007</v>
      </c>
      <c r="K80" s="41"/>
      <c r="L80" s="41"/>
      <c r="Q80" s="90"/>
      <c r="R80" s="41"/>
      <c r="S80" s="41"/>
      <c r="T80" s="41"/>
      <c r="U80" s="120">
        <f>Лист2!K82</f>
        <v>80</v>
      </c>
      <c r="V80" s="107" t="str">
        <f>Лист2!L82</f>
        <v>159 (2,5)</v>
      </c>
      <c r="W80" s="107">
        <v>9.65</v>
      </c>
      <c r="X80" s="128">
        <f>W80*AI18</f>
        <v>675.5</v>
      </c>
      <c r="Y80" s="114"/>
      <c r="Z80" s="114"/>
      <c r="AB80" s="87"/>
      <c r="AC80" s="38"/>
      <c r="AD80" s="141"/>
      <c r="AE80" s="140"/>
    </row>
    <row r="81" spans="1:31" x14ac:dyDescent="0.3">
      <c r="A81" s="8">
        <f>Лист2!A83</f>
        <v>81</v>
      </c>
      <c r="B81" s="86" t="str">
        <f>Лист2!B83</f>
        <v>80х60х2,0</v>
      </c>
      <c r="C81" s="82">
        <v>4.22</v>
      </c>
      <c r="D81" s="124">
        <f>C81*F57</f>
        <v>295.39999999999998</v>
      </c>
      <c r="E81" s="41"/>
      <c r="F81" s="120"/>
      <c r="G81" s="120">
        <f>Лист2!F83</f>
        <v>81</v>
      </c>
      <c r="H81" s="87" t="str">
        <f>Лист2!G83</f>
        <v>100х100х1,5</v>
      </c>
      <c r="I81" s="38">
        <v>4.6100000000000003</v>
      </c>
      <c r="J81" s="124">
        <f>I81*F55</f>
        <v>350.36</v>
      </c>
      <c r="K81" s="41"/>
      <c r="L81" s="41"/>
      <c r="U81" s="120">
        <f>Лист2!K83</f>
        <v>81</v>
      </c>
      <c r="V81" s="107" t="str">
        <f>Лист2!L83</f>
        <v>159 (3,0)</v>
      </c>
      <c r="W81" s="107">
        <v>11.54</v>
      </c>
      <c r="X81" s="128">
        <f>W81*Z85</f>
        <v>980.9</v>
      </c>
      <c r="Y81" s="114"/>
      <c r="Z81" s="114"/>
      <c r="AB81" s="87" t="str">
        <f>Лист1!C61</f>
        <v>Оцин. 1,45*1250*2500</v>
      </c>
      <c r="AC81" s="38">
        <f>Лист1!D61</f>
        <v>35.299999999999997</v>
      </c>
      <c r="AD81" s="141">
        <f>AE81*AC81</f>
        <v>4942</v>
      </c>
      <c r="AE81" s="140">
        <v>140</v>
      </c>
    </row>
    <row r="82" spans="1:31" x14ac:dyDescent="0.3">
      <c r="A82" s="8">
        <f>Лист2!A84</f>
        <v>82</v>
      </c>
      <c r="B82" s="86" t="str">
        <f>Лист2!B84</f>
        <v>80х60х2,5</v>
      </c>
      <c r="C82" s="82">
        <v>5.2140000000000004</v>
      </c>
      <c r="D82" s="124">
        <f>C82*F58</f>
        <v>359.76600000000002</v>
      </c>
      <c r="E82" s="41"/>
      <c r="F82" s="120"/>
      <c r="G82" s="120">
        <f>Лист2!F84</f>
        <v>82</v>
      </c>
      <c r="H82" s="87" t="str">
        <f>Лист2!G84</f>
        <v>100х100х1,6</v>
      </c>
      <c r="I82" s="38">
        <v>4.91</v>
      </c>
      <c r="J82" s="124">
        <f>I82*F55</f>
        <v>373.16</v>
      </c>
      <c r="K82" s="41"/>
      <c r="L82" s="41"/>
      <c r="U82" s="120">
        <f>Лист2!K84</f>
        <v>82</v>
      </c>
      <c r="V82" s="107" t="str">
        <f>Лист2!L84</f>
        <v>159 (4,0)</v>
      </c>
      <c r="W82" s="107">
        <v>15.29</v>
      </c>
      <c r="X82" s="128">
        <f>W82*Z85</f>
        <v>1299.6499999999999</v>
      </c>
      <c r="Y82" s="114"/>
      <c r="Z82" s="114"/>
      <c r="AB82" s="87" t="str">
        <f>Лист1!C63</f>
        <v>Оцин. 2,0*1250*2500</v>
      </c>
      <c r="AC82" s="38">
        <f>Лист1!D63</f>
        <v>47.9</v>
      </c>
      <c r="AD82" s="141">
        <f>AE82*AC82</f>
        <v>5987.5</v>
      </c>
      <c r="AE82" s="140">
        <v>125</v>
      </c>
    </row>
    <row r="83" spans="1:31" x14ac:dyDescent="0.3">
      <c r="A83" s="8">
        <f>Лист2!A85</f>
        <v>83</v>
      </c>
      <c r="B83" s="86" t="str">
        <f>Лист2!B85</f>
        <v>80х60х3,0</v>
      </c>
      <c r="C83" s="82">
        <v>6.19</v>
      </c>
      <c r="D83" s="124">
        <f>C83*F60</f>
        <v>420.92</v>
      </c>
      <c r="E83" s="41"/>
      <c r="F83" s="120"/>
      <c r="G83" s="120">
        <f>Лист2!F85</f>
        <v>83</v>
      </c>
      <c r="H83" s="87" t="str">
        <f>Лист2!G85</f>
        <v>100х100х1,8</v>
      </c>
      <c r="I83" s="38">
        <v>5.51</v>
      </c>
      <c r="J83" s="124">
        <f>I83*F57</f>
        <v>385.7</v>
      </c>
      <c r="K83" s="41"/>
      <c r="L83" s="41"/>
      <c r="U83" s="120">
        <f>Лист2!K85</f>
        <v>83</v>
      </c>
      <c r="V83" s="107" t="str">
        <f>Лист2!L85</f>
        <v>159 (4,5)</v>
      </c>
      <c r="W83" s="107">
        <v>17.149999999999999</v>
      </c>
      <c r="X83" s="128">
        <f>W83*Z85</f>
        <v>1457.7499999999998</v>
      </c>
      <c r="Y83" s="114"/>
      <c r="Z83" s="114"/>
      <c r="AB83" s="87"/>
      <c r="AC83" s="38"/>
      <c r="AD83" s="90"/>
      <c r="AE83" s="140"/>
    </row>
    <row r="84" spans="1:31" x14ac:dyDescent="0.3">
      <c r="A84" s="8">
        <f>Лист2!A86</f>
        <v>84</v>
      </c>
      <c r="B84" s="86" t="str">
        <f>Лист2!B86</f>
        <v>80х60х4,0</v>
      </c>
      <c r="C84" s="82">
        <v>8.07</v>
      </c>
      <c r="D84" s="124">
        <f>C84*F60</f>
        <v>548.76</v>
      </c>
      <c r="E84" s="41"/>
      <c r="F84" s="120"/>
      <c r="G84" s="120">
        <f>Лист2!F86</f>
        <v>84</v>
      </c>
      <c r="H84" s="87" t="str">
        <f>Лист2!G86</f>
        <v>100х100х2,0</v>
      </c>
      <c r="I84" s="38">
        <v>6.1</v>
      </c>
      <c r="J84" s="124">
        <f>I84*F57</f>
        <v>427</v>
      </c>
      <c r="K84" s="41"/>
      <c r="L84" s="41"/>
      <c r="U84" s="120">
        <f>Лист2!K86</f>
        <v>84</v>
      </c>
      <c r="V84" s="107" t="str">
        <f>Лист2!L86</f>
        <v>159 (5,0)</v>
      </c>
      <c r="W84" s="107">
        <v>18.989999999999998</v>
      </c>
      <c r="X84" s="128">
        <f>W84*Z85</f>
        <v>1614.1499999999999</v>
      </c>
      <c r="Y84" s="110">
        <v>2.5</v>
      </c>
      <c r="Z84" s="138">
        <v>85</v>
      </c>
      <c r="AB84" s="87" t="str">
        <f>Лист1!C65</f>
        <v>4*1,5*6000</v>
      </c>
      <c r="AC84" s="38">
        <f>Лист1!D65</f>
        <v>300</v>
      </c>
      <c r="AD84" s="90"/>
      <c r="AE84" s="354">
        <v>90</v>
      </c>
    </row>
    <row r="85" spans="1:31" x14ac:dyDescent="0.3">
      <c r="A85" s="8">
        <f>Лист2!A87</f>
        <v>85</v>
      </c>
      <c r="B85" s="86" t="str">
        <f>Лист2!B87</f>
        <v>80х60х5,0</v>
      </c>
      <c r="C85" s="82">
        <v>9.8699999999999992</v>
      </c>
      <c r="D85" s="124">
        <f>C85*F61</f>
        <v>710.64</v>
      </c>
      <c r="E85" s="41"/>
      <c r="F85" s="120"/>
      <c r="G85" s="120">
        <f>Лист2!F87</f>
        <v>85</v>
      </c>
      <c r="H85" s="87" t="str">
        <f>Лист2!G87</f>
        <v>100х100х2,5</v>
      </c>
      <c r="I85" s="38">
        <v>7.57</v>
      </c>
      <c r="J85" s="124">
        <f>I85*F58</f>
        <v>522.33000000000004</v>
      </c>
      <c r="K85" s="41"/>
      <c r="L85" s="41"/>
      <c r="U85" s="120">
        <f>Лист2!K87</f>
        <v>85</v>
      </c>
      <c r="V85" s="107" t="str">
        <f>Лист2!L87</f>
        <v>219 (3,0)</v>
      </c>
      <c r="W85" s="107">
        <v>15.98</v>
      </c>
      <c r="X85" s="128">
        <f>W85*Z85</f>
        <v>1358.3</v>
      </c>
      <c r="Y85" s="110" t="s">
        <v>556</v>
      </c>
      <c r="Z85" s="138">
        <v>85</v>
      </c>
      <c r="AB85" s="87" t="str">
        <f>Лист1!C66</f>
        <v>5*1,5*6000</v>
      </c>
      <c r="AC85" s="38">
        <f>Лист1!D66</f>
        <v>368</v>
      </c>
      <c r="AD85" s="90"/>
      <c r="AE85" s="355"/>
    </row>
    <row r="86" spans="1:31" x14ac:dyDescent="0.3">
      <c r="A86" s="8">
        <f>Лист2!A88</f>
        <v>86</v>
      </c>
      <c r="B86" s="86" t="str">
        <f>Лист2!B88</f>
        <v>100х50х1,5</v>
      </c>
      <c r="C86" s="115">
        <v>3.5419999999999998</v>
      </c>
      <c r="D86" s="125">
        <f>C86*F55</f>
        <v>269.19200000000001</v>
      </c>
      <c r="E86" s="41"/>
      <c r="F86" s="120"/>
      <c r="G86" s="120">
        <f>Лист2!F88</f>
        <v>86</v>
      </c>
      <c r="H86" s="87" t="str">
        <f>Лист2!G88</f>
        <v>100х100х3,0</v>
      </c>
      <c r="I86" s="38">
        <v>9.1</v>
      </c>
      <c r="J86" s="124">
        <f>I86*F60</f>
        <v>618.79999999999995</v>
      </c>
      <c r="K86" s="41"/>
      <c r="L86" s="41"/>
      <c r="U86" s="120">
        <f>Лист2!K88</f>
        <v>86</v>
      </c>
      <c r="V86" s="107" t="str">
        <f>Лист2!L88</f>
        <v>219 (4,0)</v>
      </c>
      <c r="W86" s="107">
        <v>21.21</v>
      </c>
      <c r="X86" s="128">
        <f>W86*Z85</f>
        <v>1802.8500000000001</v>
      </c>
      <c r="Y86" s="114"/>
      <c r="Z86" s="114"/>
      <c r="AB86" s="87" t="str">
        <f>Лист1!C67</f>
        <v>6*1,5*6000</v>
      </c>
      <c r="AC86" s="38">
        <f>Лист1!D67</f>
        <v>436</v>
      </c>
      <c r="AD86" s="90"/>
      <c r="AE86" s="355"/>
    </row>
    <row r="87" spans="1:31" x14ac:dyDescent="0.3">
      <c r="A87" s="8">
        <f>Лист2!A89</f>
        <v>87</v>
      </c>
      <c r="B87" s="86" t="str">
        <f>Лист2!B89</f>
        <v>100х50х1,8</v>
      </c>
      <c r="C87" s="82">
        <v>4.09</v>
      </c>
      <c r="D87" s="125">
        <f>C87*F56</f>
        <v>298.57</v>
      </c>
      <c r="E87" s="41"/>
      <c r="F87" s="120"/>
      <c r="G87" s="120">
        <f>Лист2!F89</f>
        <v>87</v>
      </c>
      <c r="H87" s="87" t="str">
        <f>Лист2!G89</f>
        <v>100х100х3,5</v>
      </c>
      <c r="I87" s="38">
        <v>10.44</v>
      </c>
      <c r="J87" s="124">
        <f>I87*F60</f>
        <v>709.92</v>
      </c>
      <c r="K87" s="41"/>
      <c r="L87" s="41"/>
      <c r="U87" s="120">
        <f>Лист2!K89</f>
        <v>87</v>
      </c>
      <c r="V87" s="107" t="str">
        <f>Лист2!L89</f>
        <v>219 (4,5)</v>
      </c>
      <c r="W87" s="107">
        <v>23.8</v>
      </c>
      <c r="X87" s="128">
        <f>W87*Z85</f>
        <v>2023</v>
      </c>
      <c r="Y87" s="114"/>
      <c r="Z87" s="114"/>
      <c r="AB87" s="87" t="str">
        <f>Лист1!C68</f>
        <v>8*1,5*6000</v>
      </c>
      <c r="AC87" s="38">
        <f>Лист1!D68</f>
        <v>573</v>
      </c>
      <c r="AD87" s="140"/>
      <c r="AE87" s="355"/>
    </row>
    <row r="88" spans="1:31" x14ac:dyDescent="0.3">
      <c r="A88" s="8">
        <f>Лист2!A90</f>
        <v>88</v>
      </c>
      <c r="B88" s="86" t="str">
        <f>Лист2!B90</f>
        <v>100х50х2,0</v>
      </c>
      <c r="C88" s="82">
        <v>4.53</v>
      </c>
      <c r="D88" s="125">
        <f>C88*F57</f>
        <v>317.10000000000002</v>
      </c>
      <c r="E88" s="41"/>
      <c r="F88" s="120"/>
      <c r="G88" s="120">
        <f>Лист2!F90</f>
        <v>88</v>
      </c>
      <c r="H88" s="87" t="str">
        <f>Лист2!G90</f>
        <v>100х100х4,0</v>
      </c>
      <c r="I88" s="38">
        <v>11.84</v>
      </c>
      <c r="J88" s="124">
        <f>I88*F60</f>
        <v>805.12</v>
      </c>
      <c r="K88" s="41"/>
      <c r="L88" s="41"/>
      <c r="U88" s="120">
        <f>Лист2!K90</f>
        <v>88</v>
      </c>
      <c r="V88" s="107" t="str">
        <f>Лист2!L90</f>
        <v>219 (5,0)</v>
      </c>
      <c r="W88" s="107">
        <v>26.39</v>
      </c>
      <c r="X88" s="128">
        <f>W88*Z85</f>
        <v>2243.15</v>
      </c>
      <c r="Y88" s="114"/>
      <c r="Z88" s="114"/>
      <c r="AB88" s="87" t="str">
        <f>Лист1!C69</f>
        <v>10*1,5*6000</v>
      </c>
      <c r="AC88" s="38">
        <f>Лист1!D69</f>
        <v>715</v>
      </c>
      <c r="AD88" s="140"/>
      <c r="AE88" s="355"/>
    </row>
    <row r="89" spans="1:31" x14ac:dyDescent="0.3">
      <c r="A89" s="8">
        <f>Лист2!A91</f>
        <v>89</v>
      </c>
      <c r="B89" s="86" t="str">
        <f>Лист2!B91</f>
        <v>100х50х2,5</v>
      </c>
      <c r="C89" s="38">
        <v>5.61</v>
      </c>
      <c r="D89" s="125">
        <f>C89*F58</f>
        <v>387.09000000000003</v>
      </c>
      <c r="F89" s="120"/>
      <c r="G89" s="120">
        <f>Лист2!F91</f>
        <v>89</v>
      </c>
      <c r="H89" s="87" t="str">
        <f>Лист2!G91</f>
        <v>100х100х5,0</v>
      </c>
      <c r="I89" s="38">
        <v>14.4</v>
      </c>
      <c r="J89" s="124">
        <f>I89*F61</f>
        <v>1036.8</v>
      </c>
      <c r="K89" s="41"/>
      <c r="L89" s="41"/>
      <c r="U89" s="120">
        <f>Лист2!K91</f>
        <v>89</v>
      </c>
      <c r="V89" s="107" t="str">
        <f>Лист2!L91</f>
        <v>325 (6,0)</v>
      </c>
      <c r="W89" s="107">
        <v>47.2</v>
      </c>
      <c r="X89" s="128">
        <f>W89*Z89</f>
        <v>4484</v>
      </c>
      <c r="Y89" s="165" t="s">
        <v>650</v>
      </c>
      <c r="Z89" s="138">
        <v>95</v>
      </c>
      <c r="AB89" s="87" t="str">
        <f>Лист1!C70</f>
        <v>12*1,5*6000</v>
      </c>
      <c r="AC89" s="38">
        <f>Лист1!D70</f>
        <v>850</v>
      </c>
      <c r="AD89" s="140"/>
      <c r="AE89" s="355"/>
    </row>
    <row r="90" spans="1:31" x14ac:dyDescent="0.3">
      <c r="A90" s="8">
        <f>Лист2!A92</f>
        <v>90</v>
      </c>
      <c r="B90" s="86" t="str">
        <f>Лист2!B92</f>
        <v>100х50х3,0</v>
      </c>
      <c r="C90" s="38">
        <v>6.66</v>
      </c>
      <c r="D90" s="125">
        <f>C90*F60</f>
        <v>452.88</v>
      </c>
      <c r="G90" s="120">
        <f>Лист2!F92</f>
        <v>90</v>
      </c>
      <c r="H90" s="87" t="str">
        <f>Лист2!G92</f>
        <v>120х120х2,5</v>
      </c>
      <c r="I90" s="38">
        <v>9.14</v>
      </c>
      <c r="J90" s="124">
        <f>I90*F58</f>
        <v>630.66000000000008</v>
      </c>
      <c r="U90" s="120">
        <f>Лист2!K92</f>
        <v>90</v>
      </c>
      <c r="V90" s="107" t="str">
        <f>Лист2!L92</f>
        <v>325 (8,0)</v>
      </c>
      <c r="W90" s="107">
        <v>62.54</v>
      </c>
      <c r="X90" s="128">
        <f>W90*Z89</f>
        <v>5941.3</v>
      </c>
      <c r="AB90" s="87" t="str">
        <f>Лист1!C71</f>
        <v>14*1,5*6000</v>
      </c>
      <c r="AC90" s="38">
        <f>Лист1!D71</f>
        <v>1014</v>
      </c>
      <c r="AD90" s="140"/>
      <c r="AE90" s="355">
        <v>105</v>
      </c>
    </row>
    <row r="91" spans="1:31" x14ac:dyDescent="0.3">
      <c r="A91" s="8">
        <f>Лист2!A93</f>
        <v>91</v>
      </c>
      <c r="B91" s="86" t="str">
        <f>Лист2!B93</f>
        <v>100х50х4,0</v>
      </c>
      <c r="C91" s="38">
        <v>8.6999999999999993</v>
      </c>
      <c r="D91" s="125">
        <f>C91*F60</f>
        <v>591.59999999999991</v>
      </c>
      <c r="G91" s="120">
        <f>Лист2!F93</f>
        <v>91</v>
      </c>
      <c r="H91" s="87" t="str">
        <f>Лист2!G93</f>
        <v>120х120х3,0</v>
      </c>
      <c r="I91" s="38">
        <v>10.9</v>
      </c>
      <c r="J91" s="124">
        <f>I91*F60</f>
        <v>741.2</v>
      </c>
      <c r="U91" s="120">
        <f>Лист2!K93</f>
        <v>91</v>
      </c>
      <c r="V91" s="107" t="str">
        <f>Лист2!L93</f>
        <v>426 (5,0)</v>
      </c>
      <c r="W91" s="107">
        <v>102.59</v>
      </c>
      <c r="X91" s="128">
        <f>W91*Z89</f>
        <v>9746.0500000000011</v>
      </c>
      <c r="AB91" s="87" t="str">
        <f>Лист1!C72</f>
        <v>16*1,5*6000</v>
      </c>
      <c r="AC91" s="38">
        <f>Лист1!D72</f>
        <v>1157</v>
      </c>
      <c r="AD91" s="140"/>
      <c r="AE91" s="355"/>
    </row>
    <row r="92" spans="1:31" x14ac:dyDescent="0.3">
      <c r="A92" s="8">
        <f>Лист2!A94</f>
        <v>92</v>
      </c>
      <c r="B92" s="86" t="str">
        <f>Лист2!B94</f>
        <v>100х50х5,0</v>
      </c>
      <c r="C92" s="38">
        <v>10.65</v>
      </c>
      <c r="D92" s="125">
        <f>C92*F61</f>
        <v>766.80000000000007</v>
      </c>
      <c r="G92" s="120">
        <f>Лист2!F94</f>
        <v>92</v>
      </c>
      <c r="H92" s="87" t="str">
        <f>Лист2!G94</f>
        <v>120х120х4,0</v>
      </c>
      <c r="I92" s="38">
        <v>14.25</v>
      </c>
      <c r="J92" s="124">
        <f>I92*F60</f>
        <v>969</v>
      </c>
      <c r="U92" s="120"/>
      <c r="AB92" s="87" t="str">
        <f>Лист1!C73</f>
        <v>18*1,5*6000</v>
      </c>
      <c r="AC92" s="38">
        <f>Лист1!D73</f>
        <v>1290</v>
      </c>
      <c r="AD92" s="140"/>
      <c r="AE92" s="355"/>
    </row>
    <row r="93" spans="1:31" x14ac:dyDescent="0.3">
      <c r="A93" s="8">
        <f>Лист2!A95</f>
        <v>93</v>
      </c>
      <c r="B93" s="86" t="str">
        <f>Лист2!B95</f>
        <v>120х60х2,0</v>
      </c>
      <c r="C93" s="38">
        <v>5.47</v>
      </c>
      <c r="D93" s="125">
        <f>C93*F57</f>
        <v>382.9</v>
      </c>
      <c r="G93" s="120">
        <f>Лист2!F95</f>
        <v>93</v>
      </c>
      <c r="H93" s="87" t="str">
        <f>Лист2!G95</f>
        <v>120х120х5,0</v>
      </c>
      <c r="I93" s="38">
        <v>17.72</v>
      </c>
      <c r="J93" s="124">
        <f>I93*F61</f>
        <v>1275.8399999999999</v>
      </c>
      <c r="U93" s="120"/>
      <c r="V93" s="75" t="s">
        <v>605</v>
      </c>
      <c r="AB93" s="87" t="str">
        <f>Лист1!C74</f>
        <v>20*1,5*6000</v>
      </c>
      <c r="AC93" s="38">
        <f>Лист1!D74</f>
        <v>1440</v>
      </c>
      <c r="AD93" s="140"/>
      <c r="AE93" s="355"/>
    </row>
    <row r="94" spans="1:31" x14ac:dyDescent="0.3">
      <c r="A94" s="8">
        <f>Лист2!A96</f>
        <v>94</v>
      </c>
      <c r="B94" s="86" t="str">
        <f>Лист2!B96</f>
        <v>120х60х2,5</v>
      </c>
      <c r="C94" s="38">
        <v>6.78</v>
      </c>
      <c r="D94" s="125">
        <f>C94*F58</f>
        <v>467.82</v>
      </c>
      <c r="G94" s="120">
        <f>Лист2!F96</f>
        <v>94</v>
      </c>
      <c r="H94" s="91" t="str">
        <f>Лист2!G96</f>
        <v>140х140х4,0</v>
      </c>
      <c r="I94" s="79">
        <v>16.759</v>
      </c>
      <c r="J94" s="155">
        <f>I94*L94</f>
        <v>2027.8389999999999</v>
      </c>
      <c r="K94" s="80" t="s">
        <v>557</v>
      </c>
      <c r="L94" s="81">
        <v>121</v>
      </c>
      <c r="V94" s="75" t="s">
        <v>313</v>
      </c>
      <c r="AB94" s="87" t="str">
        <f>Лист1!C75</f>
        <v>22*1,5*6000</v>
      </c>
      <c r="AC94" s="38">
        <f>Лист1!D75</f>
        <v>1570</v>
      </c>
      <c r="AD94" s="140"/>
      <c r="AE94" s="355"/>
    </row>
    <row r="95" spans="1:31" x14ac:dyDescent="0.3">
      <c r="A95" s="8">
        <f>Лист2!A97</f>
        <v>95</v>
      </c>
      <c r="B95" s="86" t="str">
        <f>Лист2!B97</f>
        <v>120х60х3,0</v>
      </c>
      <c r="C95" s="38">
        <v>8.07</v>
      </c>
      <c r="D95" s="125">
        <f>C95*F60</f>
        <v>548.76</v>
      </c>
      <c r="G95" s="120">
        <f>Лист2!F97</f>
        <v>95</v>
      </c>
      <c r="H95" s="91" t="str">
        <f>Лист2!G97</f>
        <v>140х140х5,0</v>
      </c>
      <c r="I95" s="79">
        <v>20.69</v>
      </c>
      <c r="J95" s="155">
        <f>I95*L94</f>
        <v>2503.4900000000002</v>
      </c>
      <c r="AB95" s="87" t="str">
        <f>Лист1!C76</f>
        <v>25*1,5*6000</v>
      </c>
      <c r="AC95" s="38">
        <f>Лист1!D76</f>
        <v>1805</v>
      </c>
      <c r="AD95" s="140"/>
      <c r="AE95" s="355"/>
    </row>
    <row r="96" spans="1:31" x14ac:dyDescent="0.3">
      <c r="A96" s="8">
        <f>Лист2!A98</f>
        <v>96</v>
      </c>
      <c r="B96" s="86" t="str">
        <f>Лист2!B98</f>
        <v>120х60х4,0</v>
      </c>
      <c r="C96" s="38">
        <v>10.59</v>
      </c>
      <c r="D96" s="125">
        <f>C96*F60</f>
        <v>720.12</v>
      </c>
      <c r="G96" s="120">
        <f>Лист2!F98</f>
        <v>96</v>
      </c>
      <c r="H96" s="91" t="str">
        <f>Лист2!G98</f>
        <v>150х150х5,0</v>
      </c>
      <c r="I96" s="79">
        <v>22.26</v>
      </c>
      <c r="J96" s="155">
        <f>I96*L94</f>
        <v>2693.46</v>
      </c>
      <c r="AB96" s="87" t="str">
        <f>Лист1!C77</f>
        <v>30*1,5*6000</v>
      </c>
      <c r="AC96" s="38">
        <f>Лист1!D77</f>
        <v>2160</v>
      </c>
      <c r="AD96" s="140"/>
      <c r="AE96" s="355"/>
    </row>
    <row r="97" spans="1:31" x14ac:dyDescent="0.3">
      <c r="A97" s="8">
        <f>Лист2!A99</f>
        <v>97</v>
      </c>
      <c r="B97" s="86" t="str">
        <f>Лист2!B99</f>
        <v>120х80х2,5</v>
      </c>
      <c r="C97" s="38">
        <v>7.57</v>
      </c>
      <c r="D97" s="125">
        <f>C97*F58</f>
        <v>522.33000000000004</v>
      </c>
      <c r="G97" s="120">
        <f>Лист2!F99</f>
        <v>97</v>
      </c>
      <c r="H97" s="91" t="str">
        <f>Лист2!G99</f>
        <v>160х160х4,0</v>
      </c>
      <c r="I97" s="79">
        <v>19.268999999999998</v>
      </c>
      <c r="J97" s="155">
        <f>I97*L94</f>
        <v>2331.549</v>
      </c>
      <c r="AB97" s="87" t="str">
        <f>Лист1!C78</f>
        <v>40*1,5*6000</v>
      </c>
      <c r="AC97" s="38">
        <f>Лист1!D78</f>
        <v>2915</v>
      </c>
      <c r="AD97" s="140"/>
      <c r="AE97" s="356"/>
    </row>
    <row r="98" spans="1:31" x14ac:dyDescent="0.3">
      <c r="A98" s="8">
        <f>Лист2!A100</f>
        <v>98</v>
      </c>
      <c r="B98" s="86" t="str">
        <f>Лист2!B100</f>
        <v>120х80х3,0</v>
      </c>
      <c r="C98" s="38">
        <v>9.02</v>
      </c>
      <c r="D98" s="125">
        <f>C98*F60</f>
        <v>613.36</v>
      </c>
      <c r="G98" s="120">
        <f>Лист2!F100</f>
        <v>98</v>
      </c>
      <c r="H98" s="91" t="str">
        <f>Лист2!G100</f>
        <v>160х160х5,0</v>
      </c>
      <c r="I98" s="79">
        <v>24</v>
      </c>
      <c r="J98" s="155">
        <f>I98*L94</f>
        <v>2904</v>
      </c>
    </row>
    <row r="99" spans="1:31" x14ac:dyDescent="0.3">
      <c r="A99" s="8">
        <f>Лист2!A101</f>
        <v>99</v>
      </c>
      <c r="B99" s="86" t="str">
        <f>Лист2!B101</f>
        <v>120х80х4,0</v>
      </c>
      <c r="C99" s="38">
        <v>11.84</v>
      </c>
      <c r="D99" s="125">
        <f>C99*F60</f>
        <v>805.12</v>
      </c>
      <c r="G99" s="120">
        <f>Лист2!F101</f>
        <v>99</v>
      </c>
      <c r="H99" s="91" t="str">
        <f>Лист2!G101</f>
        <v>160х160х6,0</v>
      </c>
      <c r="I99" s="79">
        <v>28.53</v>
      </c>
      <c r="J99" s="155">
        <f>I99*L94</f>
        <v>3452.13</v>
      </c>
    </row>
    <row r="100" spans="1:31" x14ac:dyDescent="0.3">
      <c r="A100"/>
      <c r="B100" s="158" t="s">
        <v>604</v>
      </c>
      <c r="C100" s="3"/>
      <c r="D100" s="118"/>
      <c r="G100" s="120">
        <f>Лист2!F102</f>
        <v>100</v>
      </c>
      <c r="H100" s="91" t="str">
        <f>Лист2!G102</f>
        <v>180х180х4,0</v>
      </c>
      <c r="I100" s="79">
        <v>21.779</v>
      </c>
      <c r="J100" s="155">
        <f>I100*L94</f>
        <v>2635.259</v>
      </c>
    </row>
    <row r="101" spans="1:31" x14ac:dyDescent="0.3">
      <c r="D101" s="125"/>
      <c r="G101" s="120">
        <f>Лист2!F103</f>
        <v>101</v>
      </c>
      <c r="H101" s="91" t="str">
        <f>Лист2!G103</f>
        <v>180х180х5,0</v>
      </c>
      <c r="I101" s="79">
        <v>26.97</v>
      </c>
      <c r="J101" s="155">
        <f>I101*L94</f>
        <v>3263.37</v>
      </c>
    </row>
    <row r="102" spans="1:31" x14ac:dyDescent="0.3">
      <c r="D102" s="125"/>
      <c r="G102" s="120">
        <f>Лист2!F104</f>
        <v>102</v>
      </c>
      <c r="H102" s="91" t="str">
        <f>Лист2!G104</f>
        <v>180х180х6,0</v>
      </c>
      <c r="I102" s="79">
        <v>32.299999999999997</v>
      </c>
      <c r="J102" s="155">
        <f>I102*L94</f>
        <v>3908.2999999999997</v>
      </c>
    </row>
    <row r="103" spans="1:31" x14ac:dyDescent="0.3">
      <c r="D103" s="125"/>
      <c r="G103" s="120">
        <f>Лист2!F105</f>
        <v>103</v>
      </c>
      <c r="H103" s="91" t="str">
        <f>Лист2!G105</f>
        <v>200х200х5,0</v>
      </c>
      <c r="I103" s="79">
        <v>30.28</v>
      </c>
      <c r="J103" s="155">
        <f>I103*L94</f>
        <v>3663.88</v>
      </c>
    </row>
    <row r="104" spans="1:31" x14ac:dyDescent="0.3">
      <c r="D104" s="125"/>
      <c r="J104" s="118"/>
    </row>
    <row r="105" spans="1:31" x14ac:dyDescent="0.3">
      <c r="D105" s="125"/>
      <c r="J105" s="118"/>
    </row>
    <row r="106" spans="1:31" x14ac:dyDescent="0.3">
      <c r="D106" s="125"/>
      <c r="J106" s="118"/>
    </row>
    <row r="107" spans="1:31" x14ac:dyDescent="0.3">
      <c r="D107" s="125"/>
      <c r="J107" s="118"/>
    </row>
    <row r="108" spans="1:31" x14ac:dyDescent="0.3">
      <c r="D108" s="125"/>
      <c r="J108" s="118"/>
    </row>
    <row r="109" spans="1:31" x14ac:dyDescent="0.3">
      <c r="D109" s="125"/>
      <c r="J109" s="118"/>
    </row>
    <row r="110" spans="1:31" x14ac:dyDescent="0.3">
      <c r="D110" s="125"/>
      <c r="J110" s="118"/>
    </row>
    <row r="111" spans="1:31" x14ac:dyDescent="0.3">
      <c r="D111" s="125"/>
      <c r="J111" s="118"/>
    </row>
    <row r="112" spans="1:31" x14ac:dyDescent="0.3">
      <c r="D112" s="125"/>
      <c r="J112" s="118"/>
    </row>
    <row r="113" spans="4:10" x14ac:dyDescent="0.3">
      <c r="D113" s="125"/>
      <c r="J113" s="118"/>
    </row>
    <row r="114" spans="4:10" x14ac:dyDescent="0.3">
      <c r="D114" s="125"/>
      <c r="J114" s="118"/>
    </row>
    <row r="115" spans="4:10" x14ac:dyDescent="0.3">
      <c r="D115" s="125"/>
      <c r="J115" s="118"/>
    </row>
    <row r="116" spans="4:10" x14ac:dyDescent="0.3">
      <c r="D116" s="125"/>
      <c r="J116" s="118"/>
    </row>
    <row r="117" spans="4:10" x14ac:dyDescent="0.3">
      <c r="D117" s="125"/>
      <c r="J117" s="118"/>
    </row>
    <row r="118" spans="4:10" x14ac:dyDescent="0.3">
      <c r="D118" s="125"/>
      <c r="J118" s="118"/>
    </row>
    <row r="119" spans="4:10" x14ac:dyDescent="0.3">
      <c r="D119" s="125"/>
      <c r="J119" s="118"/>
    </row>
    <row r="120" spans="4:10" x14ac:dyDescent="0.3">
      <c r="D120" s="125"/>
      <c r="J120" s="118"/>
    </row>
    <row r="121" spans="4:10" x14ac:dyDescent="0.3">
      <c r="D121" s="125"/>
      <c r="J121" s="118"/>
    </row>
    <row r="122" spans="4:10" x14ac:dyDescent="0.3">
      <c r="D122" s="125"/>
      <c r="J122" s="118"/>
    </row>
    <row r="123" spans="4:10" x14ac:dyDescent="0.3">
      <c r="D123" s="125"/>
      <c r="J123" s="118"/>
    </row>
    <row r="124" spans="4:10" x14ac:dyDescent="0.3">
      <c r="D124" s="125"/>
      <c r="J124" s="118"/>
    </row>
    <row r="125" spans="4:10" x14ac:dyDescent="0.3">
      <c r="D125" s="125"/>
      <c r="J125" s="118"/>
    </row>
    <row r="126" spans="4:10" x14ac:dyDescent="0.3">
      <c r="D126" s="125"/>
      <c r="J126" s="118"/>
    </row>
    <row r="127" spans="4:10" x14ac:dyDescent="0.3">
      <c r="D127" s="125"/>
      <c r="J127" s="118"/>
    </row>
    <row r="128" spans="4:10" x14ac:dyDescent="0.3">
      <c r="D128" s="125"/>
      <c r="J128" s="118"/>
    </row>
    <row r="129" spans="4:10" x14ac:dyDescent="0.3">
      <c r="D129" s="125"/>
      <c r="J129" s="118"/>
    </row>
    <row r="130" spans="4:10" x14ac:dyDescent="0.3">
      <c r="D130" s="125"/>
      <c r="J130" s="118"/>
    </row>
    <row r="131" spans="4:10" x14ac:dyDescent="0.3">
      <c r="D131" s="125"/>
      <c r="J131" s="118"/>
    </row>
    <row r="132" spans="4:10" x14ac:dyDescent="0.3">
      <c r="D132" s="125"/>
      <c r="J132" s="118"/>
    </row>
    <row r="133" spans="4:10" x14ac:dyDescent="0.3">
      <c r="D133" s="125"/>
      <c r="J133" s="118"/>
    </row>
    <row r="134" spans="4:10" x14ac:dyDescent="0.3">
      <c r="D134" s="125"/>
      <c r="J134" s="118"/>
    </row>
    <row r="135" spans="4:10" x14ac:dyDescent="0.3">
      <c r="D135" s="125"/>
      <c r="J135" s="118"/>
    </row>
    <row r="136" spans="4:10" x14ac:dyDescent="0.3">
      <c r="D136" s="125"/>
      <c r="J136" s="118"/>
    </row>
    <row r="137" spans="4:10" x14ac:dyDescent="0.3">
      <c r="D137" s="125"/>
      <c r="J137" s="118"/>
    </row>
    <row r="138" spans="4:10" x14ac:dyDescent="0.3">
      <c r="D138" s="125"/>
      <c r="J138" s="118"/>
    </row>
    <row r="139" spans="4:10" x14ac:dyDescent="0.3">
      <c r="D139" s="125"/>
      <c r="J139" s="118"/>
    </row>
    <row r="140" spans="4:10" x14ac:dyDescent="0.3">
      <c r="D140" s="125"/>
      <c r="J140" s="118"/>
    </row>
    <row r="141" spans="4:10" x14ac:dyDescent="0.3">
      <c r="D141" s="125"/>
      <c r="J141" s="118"/>
    </row>
    <row r="142" spans="4:10" x14ac:dyDescent="0.3">
      <c r="D142" s="125"/>
      <c r="J142" s="118"/>
    </row>
    <row r="143" spans="4:10" x14ac:dyDescent="0.3">
      <c r="D143" s="125"/>
      <c r="J143" s="118"/>
    </row>
    <row r="144" spans="4:10" x14ac:dyDescent="0.3">
      <c r="D144" s="125"/>
      <c r="J144" s="118"/>
    </row>
    <row r="145" spans="4:10" x14ac:dyDescent="0.3">
      <c r="D145" s="125"/>
      <c r="J145" s="118"/>
    </row>
    <row r="146" spans="4:10" x14ac:dyDescent="0.3">
      <c r="D146" s="125"/>
      <c r="J146" s="118"/>
    </row>
    <row r="147" spans="4:10" x14ac:dyDescent="0.3">
      <c r="D147" s="125"/>
      <c r="J147" s="118"/>
    </row>
    <row r="148" spans="4:10" x14ac:dyDescent="0.3">
      <c r="D148" s="125"/>
      <c r="J148" s="118"/>
    </row>
    <row r="149" spans="4:10" x14ac:dyDescent="0.3">
      <c r="D149" s="125"/>
      <c r="J149" s="118"/>
    </row>
    <row r="150" spans="4:10" x14ac:dyDescent="0.3">
      <c r="D150" s="125"/>
      <c r="J150" s="118"/>
    </row>
    <row r="151" spans="4:10" x14ac:dyDescent="0.3">
      <c r="D151" s="125"/>
      <c r="J151" s="118"/>
    </row>
    <row r="152" spans="4:10" x14ac:dyDescent="0.3">
      <c r="D152" s="125"/>
      <c r="J152" s="118"/>
    </row>
    <row r="153" spans="4:10" x14ac:dyDescent="0.3">
      <c r="D153" s="125"/>
      <c r="J153" s="118"/>
    </row>
    <row r="154" spans="4:10" x14ac:dyDescent="0.3">
      <c r="D154" s="125"/>
    </row>
    <row r="240" spans="15:15" x14ac:dyDescent="0.3">
      <c r="O240" s="88"/>
    </row>
  </sheetData>
  <mergeCells count="2">
    <mergeCell ref="AE84:AE89"/>
    <mergeCell ref="AE90:AE97"/>
  </mergeCells>
  <phoneticPr fontId="38" type="noConversion"/>
  <pageMargins left="0.74" right="0.70866141732283472" top="0.31" bottom="0.24" header="0.31496062992125984" footer="0.31496062992125984"/>
  <pageSetup paperSize="9" scale="55" orientation="portrait" r:id="rId1"/>
  <ignoredErrors>
    <ignoredError sqref="D3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3"/>
  <sheetViews>
    <sheetView showWhiteSpace="0" zoomScaleNormal="100" workbookViewId="0">
      <selection activeCell="T34" sqref="T34"/>
    </sheetView>
  </sheetViews>
  <sheetFormatPr defaultColWidth="9.109375" defaultRowHeight="9" customHeight="1" x14ac:dyDescent="0.3"/>
  <cols>
    <col min="1" max="1" width="4.109375" style="189" bestFit="1" customWidth="1"/>
    <col min="2" max="2" width="11.33203125" style="189" bestFit="1" customWidth="1"/>
    <col min="3" max="3" width="4.88671875" style="189" bestFit="1" customWidth="1"/>
    <col min="4" max="4" width="4.109375" style="189" bestFit="1" customWidth="1"/>
    <col min="5" max="5" width="4.44140625" style="189" bestFit="1" customWidth="1"/>
    <col min="6" max="6" width="5.5546875" style="189" bestFit="1" customWidth="1"/>
    <col min="7" max="7" width="4.33203125" style="189" bestFit="1" customWidth="1"/>
    <col min="8" max="8" width="7.44140625" style="189" bestFit="1" customWidth="1"/>
    <col min="9" max="9" width="5.44140625" style="189" bestFit="1" customWidth="1"/>
    <col min="10" max="10" width="19.88671875" style="189" customWidth="1"/>
    <col min="11" max="11" width="3.5546875" style="189" customWidth="1"/>
    <col min="12" max="12" width="11.33203125" style="189" bestFit="1" customWidth="1"/>
    <col min="13" max="13" width="4.88671875" style="189" bestFit="1" customWidth="1"/>
    <col min="14" max="14" width="4" style="189" bestFit="1" customWidth="1"/>
    <col min="15" max="15" width="5.33203125" style="189" bestFit="1" customWidth="1"/>
    <col min="16" max="16" width="5.5546875" style="189" bestFit="1" customWidth="1"/>
    <col min="17" max="17" width="4.33203125" style="189" bestFit="1" customWidth="1"/>
    <col min="18" max="18" width="7.44140625" style="193" bestFit="1" customWidth="1"/>
    <col min="19" max="19" width="5.44140625" style="189" bestFit="1" customWidth="1"/>
    <col min="20" max="20" width="21.33203125" style="189" customWidth="1"/>
    <col min="21" max="21" width="3" style="189" bestFit="1" customWidth="1"/>
    <col min="22" max="22" width="16" style="189" bestFit="1" customWidth="1"/>
    <col min="23" max="23" width="4.6640625" style="189" bestFit="1" customWidth="1"/>
    <col min="24" max="24" width="4" style="189" bestFit="1" customWidth="1"/>
    <col min="25" max="25" width="5.88671875" style="189" bestFit="1" customWidth="1"/>
    <col min="26" max="26" width="5.44140625" style="189" bestFit="1" customWidth="1"/>
    <col min="27" max="27" width="4.109375" style="189" bestFit="1" customWidth="1"/>
    <col min="28" max="28" width="7.33203125" style="189" bestFit="1" customWidth="1"/>
    <col min="29" max="29" width="5.33203125" style="189" bestFit="1" customWidth="1"/>
    <col min="30" max="30" width="11.33203125" style="189" customWidth="1"/>
    <col min="31" max="31" width="11.5546875" style="189" bestFit="1" customWidth="1"/>
    <col min="32" max="32" width="3.5546875" style="189" bestFit="1" customWidth="1"/>
    <col min="33" max="16384" width="9.109375" style="189"/>
  </cols>
  <sheetData>
    <row r="1" spans="1:33" ht="9" customHeight="1" x14ac:dyDescent="0.3">
      <c r="A1" s="357" t="str">
        <f>Лист2!A1</f>
        <v xml:space="preserve">Прямоугольные </v>
      </c>
      <c r="B1" s="357"/>
      <c r="C1" s="357"/>
      <c r="D1" s="357"/>
      <c r="E1" s="182"/>
      <c r="F1" s="182"/>
      <c r="G1" s="182"/>
      <c r="H1" s="182"/>
      <c r="I1" s="182"/>
      <c r="K1" s="358" t="str">
        <f>Лист2!F1</f>
        <v xml:space="preserve">Квадратные </v>
      </c>
      <c r="L1" s="358"/>
      <c r="M1" s="358"/>
      <c r="N1" s="36"/>
      <c r="O1" s="36"/>
      <c r="P1" s="36"/>
      <c r="Q1" s="36"/>
      <c r="R1" s="190"/>
      <c r="S1" s="36"/>
      <c r="T1" s="36"/>
      <c r="U1" s="359" t="str">
        <f>Лист2!K1</f>
        <v>Круглые электросварные</v>
      </c>
      <c r="V1" s="359"/>
      <c r="W1" s="359"/>
      <c r="X1" s="359"/>
      <c r="Y1" s="36"/>
      <c r="Z1" s="36"/>
      <c r="AA1" s="36"/>
      <c r="AB1" s="36"/>
      <c r="AC1" s="36"/>
    </row>
    <row r="2" spans="1:33" ht="9" customHeight="1" x14ac:dyDescent="0.3">
      <c r="A2" s="182" t="str">
        <f>Лист2!A2</f>
        <v>№</v>
      </c>
      <c r="B2" s="182" t="str">
        <f>Лист2!B2</f>
        <v>Наименование</v>
      </c>
      <c r="C2" s="181" t="s">
        <v>672</v>
      </c>
      <c r="D2" s="182" t="s">
        <v>673</v>
      </c>
      <c r="E2" s="182" t="s">
        <v>674</v>
      </c>
      <c r="F2" s="182" t="s">
        <v>675</v>
      </c>
      <c r="G2" s="182" t="s">
        <v>676</v>
      </c>
      <c r="H2" s="182" t="s">
        <v>679</v>
      </c>
      <c r="I2" s="182" t="s">
        <v>151</v>
      </c>
      <c r="K2" s="182" t="str">
        <f>Лист2!K2</f>
        <v>№</v>
      </c>
      <c r="L2" s="182" t="str">
        <f>Лист2!L2</f>
        <v>Наименование</v>
      </c>
      <c r="M2" s="181" t="s">
        <v>672</v>
      </c>
      <c r="N2" s="182" t="s">
        <v>673</v>
      </c>
      <c r="O2" s="182" t="s">
        <v>674</v>
      </c>
      <c r="P2" s="182" t="s">
        <v>675</v>
      </c>
      <c r="Q2" s="182" t="s">
        <v>676</v>
      </c>
      <c r="R2" s="182" t="s">
        <v>679</v>
      </c>
      <c r="S2" s="182" t="s">
        <v>151</v>
      </c>
      <c r="T2" s="36"/>
      <c r="U2" s="182" t="str">
        <f>Лист2!K2</f>
        <v>№</v>
      </c>
      <c r="V2" s="182" t="str">
        <f>Лист2!L2</f>
        <v>Наименование</v>
      </c>
      <c r="W2" s="181" t="s">
        <v>672</v>
      </c>
      <c r="X2" s="182" t="s">
        <v>673</v>
      </c>
      <c r="Y2" s="182" t="s">
        <v>674</v>
      </c>
      <c r="Z2" s="182" t="s">
        <v>675</v>
      </c>
      <c r="AA2" s="182" t="s">
        <v>676</v>
      </c>
      <c r="AB2" s="182" t="s">
        <v>679</v>
      </c>
      <c r="AC2" s="182" t="s">
        <v>151</v>
      </c>
      <c r="AE2" s="182" t="s">
        <v>1</v>
      </c>
      <c r="AF2" s="182" t="s">
        <v>688</v>
      </c>
      <c r="AG2" s="36" t="s">
        <v>689</v>
      </c>
    </row>
    <row r="3" spans="1:33" ht="9" customHeight="1" x14ac:dyDescent="0.2">
      <c r="A3" s="182">
        <f>Лист2!A3</f>
        <v>1</v>
      </c>
      <c r="B3" s="182" t="str">
        <f>Лист2!B3</f>
        <v>20х10х0,8</v>
      </c>
      <c r="C3" s="181"/>
      <c r="D3" s="182">
        <v>630</v>
      </c>
      <c r="E3" s="182">
        <v>630</v>
      </c>
      <c r="F3" s="182"/>
      <c r="G3" s="182"/>
      <c r="H3" s="182"/>
      <c r="I3" s="182">
        <v>6</v>
      </c>
      <c r="K3" s="182">
        <f>Лист2!F3</f>
        <v>1</v>
      </c>
      <c r="L3" s="182" t="str">
        <f>Лист2!G3</f>
        <v>10х10х1,0</v>
      </c>
      <c r="M3" s="181"/>
      <c r="N3" s="182"/>
      <c r="O3" s="182">
        <v>625</v>
      </c>
      <c r="P3" s="182"/>
      <c r="Q3" s="182"/>
      <c r="R3" s="183"/>
      <c r="S3" s="182">
        <v>6</v>
      </c>
      <c r="T3" s="36"/>
      <c r="U3" s="182">
        <f>Лист2!P3</f>
        <v>1</v>
      </c>
      <c r="V3" s="182" t="str">
        <f>Лист2!Q3</f>
        <v>ДН 10 (1,0)</v>
      </c>
      <c r="W3" s="182"/>
      <c r="X3" s="182"/>
      <c r="Y3" s="182">
        <v>711</v>
      </c>
      <c r="Z3" s="182"/>
      <c r="AA3" s="182"/>
      <c r="AB3" s="182"/>
      <c r="AC3" s="182">
        <v>6</v>
      </c>
      <c r="AE3" s="194" t="s">
        <v>412</v>
      </c>
      <c r="AF3" s="197">
        <v>620</v>
      </c>
      <c r="AG3" s="36"/>
    </row>
    <row r="4" spans="1:33" ht="9" customHeight="1" x14ac:dyDescent="0.2">
      <c r="A4" s="182">
        <f>Лист2!A4</f>
        <v>2</v>
      </c>
      <c r="B4" s="182" t="str">
        <f>Лист2!B4</f>
        <v>20х10х1,0</v>
      </c>
      <c r="C4" s="181"/>
      <c r="D4" s="182">
        <v>630</v>
      </c>
      <c r="E4" s="182">
        <v>630</v>
      </c>
      <c r="F4" s="182"/>
      <c r="G4" s="182"/>
      <c r="H4" s="182"/>
      <c r="I4" s="182">
        <v>6</v>
      </c>
      <c r="K4" s="182">
        <f>Лист2!F4</f>
        <v>2</v>
      </c>
      <c r="L4" s="182" t="str">
        <f>Лист2!G4</f>
        <v>10х10х1,2</v>
      </c>
      <c r="M4" s="181"/>
      <c r="N4" s="182"/>
      <c r="O4" s="182">
        <v>625</v>
      </c>
      <c r="P4" s="182"/>
      <c r="Q4" s="182"/>
      <c r="R4" s="183"/>
      <c r="S4" s="182">
        <v>6</v>
      </c>
      <c r="T4" s="36"/>
      <c r="U4" s="182">
        <f>Лист2!P4</f>
        <v>2</v>
      </c>
      <c r="V4" s="182" t="str">
        <f>Лист2!Q4</f>
        <v>ДН 13 (1,0)</v>
      </c>
      <c r="W4" s="182"/>
      <c r="X4" s="182"/>
      <c r="Y4" s="182"/>
      <c r="Z4" s="182"/>
      <c r="AA4" s="182"/>
      <c r="AB4" s="182"/>
      <c r="AC4" s="182">
        <v>6</v>
      </c>
      <c r="AE4" s="194" t="s">
        <v>413</v>
      </c>
      <c r="AF4" s="197">
        <v>490</v>
      </c>
      <c r="AG4" s="36"/>
    </row>
    <row r="5" spans="1:33" ht="9" customHeight="1" x14ac:dyDescent="0.2">
      <c r="A5" s="182">
        <f>Лист2!A5</f>
        <v>3</v>
      </c>
      <c r="B5" s="182" t="str">
        <f>Лист2!B5</f>
        <v>20х10х1,1</v>
      </c>
      <c r="C5" s="181"/>
      <c r="D5" s="182">
        <v>630</v>
      </c>
      <c r="E5" s="182">
        <v>630</v>
      </c>
      <c r="F5" s="182"/>
      <c r="G5" s="182"/>
      <c r="H5" s="182"/>
      <c r="I5" s="182">
        <v>6</v>
      </c>
      <c r="K5" s="182">
        <f>Лист2!F5</f>
        <v>3</v>
      </c>
      <c r="L5" s="182" t="str">
        <f>Лист2!G5</f>
        <v>15х15х0,8</v>
      </c>
      <c r="M5" s="181"/>
      <c r="N5" s="182">
        <v>484</v>
      </c>
      <c r="O5" s="182">
        <v>900</v>
      </c>
      <c r="P5" s="182"/>
      <c r="Q5" s="182"/>
      <c r="R5" s="183"/>
      <c r="S5" s="182">
        <v>6</v>
      </c>
      <c r="T5" s="36"/>
      <c r="U5" s="182">
        <f>Лист2!P5</f>
        <v>3</v>
      </c>
      <c r="V5" s="182" t="str">
        <f>Лист2!Q5</f>
        <v>ДН 14 (1,0)</v>
      </c>
      <c r="W5" s="182"/>
      <c r="X5" s="182"/>
      <c r="Y5" s="182">
        <v>797</v>
      </c>
      <c r="Z5" s="182"/>
      <c r="AA5" s="182"/>
      <c r="AB5" s="182"/>
      <c r="AC5" s="182">
        <v>6</v>
      </c>
      <c r="AE5" s="194" t="s">
        <v>414</v>
      </c>
      <c r="AF5" s="197">
        <v>450</v>
      </c>
      <c r="AG5" s="36"/>
    </row>
    <row r="6" spans="1:33" ht="9" customHeight="1" x14ac:dyDescent="0.2">
      <c r="A6" s="182">
        <f>Лист2!A6</f>
        <v>4</v>
      </c>
      <c r="B6" s="182" t="str">
        <f>Лист2!B6</f>
        <v>20х10х1,2</v>
      </c>
      <c r="C6" s="181"/>
      <c r="D6" s="182">
        <v>630</v>
      </c>
      <c r="E6" s="182">
        <v>630</v>
      </c>
      <c r="F6" s="182"/>
      <c r="G6" s="182"/>
      <c r="H6" s="182"/>
      <c r="I6" s="182">
        <v>6</v>
      </c>
      <c r="K6" s="182">
        <f>Лист2!F6</f>
        <v>4</v>
      </c>
      <c r="L6" s="182" t="str">
        <f>Лист2!G6</f>
        <v>15х15х1,0</v>
      </c>
      <c r="M6" s="181"/>
      <c r="N6" s="182">
        <v>484</v>
      </c>
      <c r="O6" s="182">
        <v>900</v>
      </c>
      <c r="P6" s="182"/>
      <c r="Q6" s="182"/>
      <c r="R6" s="183"/>
      <c r="S6" s="182">
        <v>6</v>
      </c>
      <c r="T6" s="36"/>
      <c r="U6" s="182">
        <f>Лист2!P6</f>
        <v>4</v>
      </c>
      <c r="V6" s="182" t="str">
        <f>Лист2!Q6</f>
        <v>ДН 16 (1,0)</v>
      </c>
      <c r="W6" s="182"/>
      <c r="X6" s="182"/>
      <c r="Y6" s="182">
        <v>689</v>
      </c>
      <c r="Z6" s="182"/>
      <c r="AA6" s="182"/>
      <c r="AB6" s="182"/>
      <c r="AC6" s="182">
        <v>6</v>
      </c>
      <c r="AE6" s="194" t="s">
        <v>393</v>
      </c>
      <c r="AF6" s="197">
        <v>364</v>
      </c>
    </row>
    <row r="7" spans="1:33" ht="9" customHeight="1" x14ac:dyDescent="0.2">
      <c r="A7" s="182">
        <f>Лист2!A7</f>
        <v>5</v>
      </c>
      <c r="B7" s="182" t="str">
        <f>Лист2!B7</f>
        <v>30х10х1,0</v>
      </c>
      <c r="C7" s="181"/>
      <c r="D7" s="182"/>
      <c r="E7" s="182">
        <v>736</v>
      </c>
      <c r="F7" s="182"/>
      <c r="G7" s="182"/>
      <c r="H7" s="182"/>
      <c r="I7" s="182">
        <v>6</v>
      </c>
      <c r="K7" s="182">
        <f>Лист2!F7</f>
        <v>5</v>
      </c>
      <c r="L7" s="182" t="str">
        <f>Лист2!G7</f>
        <v>15х15х1,1</v>
      </c>
      <c r="M7" s="181"/>
      <c r="N7" s="182">
        <v>484</v>
      </c>
      <c r="O7" s="182">
        <v>900</v>
      </c>
      <c r="P7" s="182"/>
      <c r="Q7" s="182"/>
      <c r="R7" s="183"/>
      <c r="S7" s="182">
        <v>6</v>
      </c>
      <c r="T7" s="36"/>
      <c r="U7" s="182">
        <f>Лист2!P7</f>
        <v>5</v>
      </c>
      <c r="V7" s="182" t="str">
        <f>Лист2!Q7</f>
        <v>ДН 19 (1,0)</v>
      </c>
      <c r="W7" s="182"/>
      <c r="X7" s="182">
        <v>331</v>
      </c>
      <c r="Y7" s="182"/>
      <c r="Z7" s="182"/>
      <c r="AA7" s="182"/>
      <c r="AB7" s="182"/>
      <c r="AC7" s="182">
        <v>6</v>
      </c>
      <c r="AE7" s="194" t="s">
        <v>394</v>
      </c>
      <c r="AF7" s="197">
        <v>270</v>
      </c>
    </row>
    <row r="8" spans="1:33" ht="9" customHeight="1" x14ac:dyDescent="0.2">
      <c r="A8" s="182">
        <f>Лист2!A8</f>
        <v>6</v>
      </c>
      <c r="B8" s="182" t="str">
        <f>Лист2!B8</f>
        <v>30х10х1,2</v>
      </c>
      <c r="C8" s="181"/>
      <c r="D8" s="182"/>
      <c r="E8" s="182">
        <v>736</v>
      </c>
      <c r="F8" s="182"/>
      <c r="G8" s="182"/>
      <c r="H8" s="182"/>
      <c r="I8" s="182">
        <v>6</v>
      </c>
      <c r="K8" s="182">
        <f>Лист2!F8</f>
        <v>6</v>
      </c>
      <c r="L8" s="182" t="str">
        <f>Лист2!G8</f>
        <v>15х15х1,2</v>
      </c>
      <c r="M8" s="181"/>
      <c r="N8" s="182"/>
      <c r="O8" s="182">
        <v>900</v>
      </c>
      <c r="P8" s="182"/>
      <c r="Q8" s="182"/>
      <c r="R8" s="183"/>
      <c r="S8" s="182">
        <v>6</v>
      </c>
      <c r="T8" s="36"/>
      <c r="U8" s="182">
        <f>Лист2!P8</f>
        <v>6</v>
      </c>
      <c r="V8" s="182" t="str">
        <f>Лист2!Q8</f>
        <v>ДН 22 (1,0)</v>
      </c>
      <c r="W8" s="182"/>
      <c r="X8" s="182">
        <v>331</v>
      </c>
      <c r="Y8" s="182"/>
      <c r="Z8" s="182"/>
      <c r="AA8" s="182"/>
      <c r="AB8" s="182"/>
      <c r="AC8" s="182">
        <v>6</v>
      </c>
      <c r="AE8" s="194" t="s">
        <v>395</v>
      </c>
      <c r="AF8" s="197">
        <v>164</v>
      </c>
    </row>
    <row r="9" spans="1:33" ht="9" customHeight="1" x14ac:dyDescent="0.2">
      <c r="A9" s="182">
        <f>Лист2!A9</f>
        <v>7</v>
      </c>
      <c r="B9" s="182" t="str">
        <f>Лист2!B9</f>
        <v>30х15х1,0 п/о</v>
      </c>
      <c r="C9" s="181"/>
      <c r="D9" s="182"/>
      <c r="E9" s="182">
        <v>276</v>
      </c>
      <c r="F9" s="182"/>
      <c r="G9" s="182"/>
      <c r="H9" s="182"/>
      <c r="I9" s="182">
        <v>6</v>
      </c>
      <c r="K9" s="182">
        <f>Лист2!F9</f>
        <v>7</v>
      </c>
      <c r="L9" s="182" t="str">
        <f>Лист2!G9</f>
        <v>15х15х1,5</v>
      </c>
      <c r="M9" s="181"/>
      <c r="N9" s="182"/>
      <c r="O9" s="182">
        <v>900</v>
      </c>
      <c r="P9" s="182"/>
      <c r="Q9" s="182"/>
      <c r="R9" s="183"/>
      <c r="S9" s="182">
        <v>6</v>
      </c>
      <c r="T9" s="36"/>
      <c r="U9" s="182">
        <f>Лист2!P9</f>
        <v>7</v>
      </c>
      <c r="V9" s="182" t="str">
        <f>Лист2!Q9</f>
        <v>ДН 25 (1,0)</v>
      </c>
      <c r="W9" s="182"/>
      <c r="X9" s="182">
        <v>271</v>
      </c>
      <c r="Y9" s="182"/>
      <c r="Z9" s="182"/>
      <c r="AA9" s="182"/>
      <c r="AB9" s="182"/>
      <c r="AC9" s="182">
        <v>6</v>
      </c>
      <c r="AE9" s="194" t="s">
        <v>396</v>
      </c>
      <c r="AF9" s="197"/>
    </row>
    <row r="10" spans="1:33" ht="9" customHeight="1" x14ac:dyDescent="0.2">
      <c r="A10" s="182">
        <f>Лист2!A10</f>
        <v>8</v>
      </c>
      <c r="B10" s="182" t="str">
        <f>Лист2!B10</f>
        <v>30х15х1,2 п/о</v>
      </c>
      <c r="C10" s="181"/>
      <c r="D10" s="182"/>
      <c r="E10" s="182">
        <v>276</v>
      </c>
      <c r="F10" s="182"/>
      <c r="G10" s="182"/>
      <c r="H10" s="182"/>
      <c r="I10" s="182">
        <v>6</v>
      </c>
      <c r="K10" s="182">
        <f>Лист2!F10</f>
        <v>8</v>
      </c>
      <c r="L10" s="182" t="str">
        <f>Лист2!G10</f>
        <v>15х15х1,8</v>
      </c>
      <c r="M10" s="181"/>
      <c r="N10" s="182"/>
      <c r="O10" s="182">
        <v>900</v>
      </c>
      <c r="P10" s="182"/>
      <c r="Q10" s="182"/>
      <c r="R10" s="183"/>
      <c r="S10" s="182">
        <v>6</v>
      </c>
      <c r="T10" s="36"/>
      <c r="U10" s="182">
        <f>Лист2!P10</f>
        <v>8</v>
      </c>
      <c r="V10" s="182" t="str">
        <f>Лист2!Q10</f>
        <v>ДН 28 (1,0)</v>
      </c>
      <c r="W10" s="182"/>
      <c r="X10" s="182"/>
      <c r="Y10" s="182"/>
      <c r="Z10" s="182"/>
      <c r="AA10" s="182"/>
      <c r="AB10" s="182"/>
      <c r="AC10" s="182">
        <v>6</v>
      </c>
      <c r="AE10" s="194" t="s">
        <v>397</v>
      </c>
      <c r="AF10" s="197"/>
    </row>
    <row r="11" spans="1:33" ht="9" customHeight="1" x14ac:dyDescent="0.2">
      <c r="A11" s="182">
        <f>Лист2!A11</f>
        <v>9</v>
      </c>
      <c r="B11" s="182" t="str">
        <f>Лист2!B11</f>
        <v>30х15х1,5 п/о</v>
      </c>
      <c r="C11" s="181"/>
      <c r="D11" s="181"/>
      <c r="E11" s="182">
        <v>276</v>
      </c>
      <c r="F11" s="182"/>
      <c r="G11" s="182"/>
      <c r="H11" s="182"/>
      <c r="I11" s="182">
        <v>6</v>
      </c>
      <c r="K11" s="182">
        <f>Лист2!F11</f>
        <v>9</v>
      </c>
      <c r="L11" s="182" t="str">
        <f>Лист2!G11</f>
        <v>20х20х0,8</v>
      </c>
      <c r="M11" s="181"/>
      <c r="N11" s="182"/>
      <c r="O11" s="182"/>
      <c r="P11" s="182"/>
      <c r="Q11" s="182"/>
      <c r="R11" s="183"/>
      <c r="S11" s="182">
        <v>6</v>
      </c>
      <c r="T11" s="36"/>
      <c r="U11" s="182">
        <f>Лист2!P11</f>
        <v>9</v>
      </c>
      <c r="V11" s="182" t="str">
        <f>Лист2!Q11</f>
        <v>ДН 32 (1,0)</v>
      </c>
      <c r="W11" s="182"/>
      <c r="X11" s="182">
        <v>217</v>
      </c>
      <c r="Y11" s="182">
        <v>368</v>
      </c>
      <c r="Z11" s="182"/>
      <c r="AA11" s="182"/>
      <c r="AB11" s="182"/>
      <c r="AC11" s="182">
        <v>6</v>
      </c>
      <c r="AE11" s="194" t="s">
        <v>398</v>
      </c>
      <c r="AF11" s="197"/>
    </row>
    <row r="12" spans="1:33" ht="9" customHeight="1" x14ac:dyDescent="0.2">
      <c r="A12" s="182">
        <f>Лист2!A12</f>
        <v>10</v>
      </c>
      <c r="B12" s="182" t="str">
        <f>Лист2!B12</f>
        <v>30х15х1,0</v>
      </c>
      <c r="C12" s="181"/>
      <c r="D12" s="181"/>
      <c r="E12" s="182">
        <v>512</v>
      </c>
      <c r="F12" s="182"/>
      <c r="G12" s="182"/>
      <c r="H12" s="182"/>
      <c r="I12" s="182">
        <v>6</v>
      </c>
      <c r="K12" s="182">
        <f>Лист2!F13</f>
        <v>11</v>
      </c>
      <c r="L12" s="182" t="str">
        <f>Лист2!G13</f>
        <v>20х20х1,0</v>
      </c>
      <c r="M12" s="181"/>
      <c r="N12" s="182">
        <v>361</v>
      </c>
      <c r="O12" s="182">
        <v>576</v>
      </c>
      <c r="P12" s="182">
        <v>528</v>
      </c>
      <c r="Q12" s="182"/>
      <c r="R12" s="183"/>
      <c r="S12" s="182">
        <v>6</v>
      </c>
      <c r="T12" s="36"/>
      <c r="U12" s="182">
        <f>Лист2!P12</f>
        <v>10</v>
      </c>
      <c r="V12" s="182" t="str">
        <f>Лист2!Q12</f>
        <v>ДН 48 (1,0)</v>
      </c>
      <c r="W12" s="182"/>
      <c r="X12" s="182">
        <v>127</v>
      </c>
      <c r="Y12" s="182"/>
      <c r="Z12" s="182"/>
      <c r="AA12" s="182"/>
      <c r="AB12" s="182"/>
      <c r="AC12" s="182">
        <v>6</v>
      </c>
      <c r="AE12" s="194" t="s">
        <v>399</v>
      </c>
      <c r="AF12" s="197"/>
    </row>
    <row r="13" spans="1:33" ht="9" customHeight="1" x14ac:dyDescent="0.2">
      <c r="A13" s="182">
        <f>Лист2!A13</f>
        <v>11</v>
      </c>
      <c r="B13" s="182" t="str">
        <f>Лист2!B13</f>
        <v>30х15х1,2</v>
      </c>
      <c r="C13" s="181"/>
      <c r="D13" s="182"/>
      <c r="E13" s="182">
        <v>512</v>
      </c>
      <c r="F13" s="182"/>
      <c r="G13" s="182"/>
      <c r="H13" s="182"/>
      <c r="I13" s="182">
        <v>6</v>
      </c>
      <c r="K13" s="182">
        <f>Лист2!F14</f>
        <v>12</v>
      </c>
      <c r="L13" s="182" t="str">
        <f>Лист2!G14</f>
        <v>20х20х1,1</v>
      </c>
      <c r="M13" s="181"/>
      <c r="N13" s="182">
        <v>361</v>
      </c>
      <c r="O13" s="182">
        <v>576</v>
      </c>
      <c r="P13" s="182">
        <v>528</v>
      </c>
      <c r="Q13" s="182"/>
      <c r="R13" s="183"/>
      <c r="S13" s="182">
        <v>6</v>
      </c>
      <c r="T13" s="36"/>
      <c r="U13" s="182">
        <f>Лист2!K3</f>
        <v>1</v>
      </c>
      <c r="V13" s="182" t="str">
        <f>Лист2!L3</f>
        <v>15 (1,2)ДН 22 (1,2)</v>
      </c>
      <c r="W13" s="181"/>
      <c r="X13" s="182">
        <v>331</v>
      </c>
      <c r="Y13" s="182">
        <v>449</v>
      </c>
      <c r="Z13" s="182"/>
      <c r="AA13" s="182"/>
      <c r="AB13" s="182"/>
      <c r="AC13" s="182">
        <v>6</v>
      </c>
      <c r="AE13" s="194" t="s">
        <v>400</v>
      </c>
      <c r="AF13" s="197"/>
    </row>
    <row r="14" spans="1:33" ht="9" customHeight="1" x14ac:dyDescent="0.2">
      <c r="A14" s="182">
        <f>Лист2!A14</f>
        <v>12</v>
      </c>
      <c r="B14" s="182" t="str">
        <f>Лист2!B14</f>
        <v>30х15х1,5</v>
      </c>
      <c r="C14" s="181"/>
      <c r="D14" s="182"/>
      <c r="E14" s="182">
        <v>512</v>
      </c>
      <c r="F14" s="182"/>
      <c r="G14" s="182"/>
      <c r="H14" s="182"/>
      <c r="I14" s="182">
        <v>6</v>
      </c>
      <c r="K14" s="182">
        <f>Лист2!F15</f>
        <v>13</v>
      </c>
      <c r="L14" s="182" t="str">
        <f>Лист2!G15</f>
        <v>20х20х1,2</v>
      </c>
      <c r="M14" s="181"/>
      <c r="N14" s="182">
        <v>361</v>
      </c>
      <c r="O14" s="182">
        <v>576</v>
      </c>
      <c r="P14" s="182">
        <v>528</v>
      </c>
      <c r="Q14" s="182"/>
      <c r="R14" s="183"/>
      <c r="S14" s="182">
        <v>6</v>
      </c>
      <c r="T14" s="36"/>
      <c r="U14" s="182">
        <f>Лист2!K4</f>
        <v>2</v>
      </c>
      <c r="V14" s="182" t="str">
        <f>Лист2!L4</f>
        <v>15 (1,5)ДН 22 (1,5)</v>
      </c>
      <c r="W14" s="181"/>
      <c r="X14" s="182">
        <v>331</v>
      </c>
      <c r="Y14" s="182">
        <v>449</v>
      </c>
      <c r="Z14" s="182"/>
      <c r="AA14" s="182"/>
      <c r="AB14" s="182"/>
      <c r="AC14" s="186">
        <v>6</v>
      </c>
      <c r="AE14" s="194" t="s">
        <v>401</v>
      </c>
      <c r="AF14" s="197"/>
    </row>
    <row r="15" spans="1:33" ht="9" customHeight="1" x14ac:dyDescent="0.2">
      <c r="A15" s="182">
        <f>Лист2!A15</f>
        <v>13</v>
      </c>
      <c r="B15" s="182" t="str">
        <f>Лист2!B15</f>
        <v>30х20х1,0</v>
      </c>
      <c r="C15" s="181"/>
      <c r="D15" s="182">
        <v>320</v>
      </c>
      <c r="E15" s="182">
        <v>384</v>
      </c>
      <c r="F15" s="182"/>
      <c r="G15" s="182"/>
      <c r="H15" s="182"/>
      <c r="I15" s="182">
        <v>6</v>
      </c>
      <c r="K15" s="182">
        <f>Лист2!F16</f>
        <v>14</v>
      </c>
      <c r="L15" s="182" t="str">
        <f>Лист2!G16</f>
        <v>20х20х1,4</v>
      </c>
      <c r="M15" s="181"/>
      <c r="N15" s="182">
        <v>361</v>
      </c>
      <c r="O15" s="182">
        <v>576</v>
      </c>
      <c r="P15" s="182">
        <v>528</v>
      </c>
      <c r="Q15" s="182"/>
      <c r="R15" s="183"/>
      <c r="S15" s="182">
        <v>6</v>
      </c>
      <c r="T15" s="36"/>
      <c r="U15" s="182">
        <f>Лист2!K5</f>
        <v>3</v>
      </c>
      <c r="V15" s="182" t="str">
        <f>Лист2!L5</f>
        <v>15 (1,8)</v>
      </c>
      <c r="W15" s="181"/>
      <c r="X15" s="182">
        <v>331</v>
      </c>
      <c r="Y15" s="182">
        <v>449</v>
      </c>
      <c r="Z15" s="182"/>
      <c r="AA15" s="182"/>
      <c r="AB15" s="182"/>
      <c r="AC15" s="182">
        <v>6</v>
      </c>
      <c r="AE15" s="194" t="s">
        <v>402</v>
      </c>
      <c r="AF15" s="197"/>
    </row>
    <row r="16" spans="1:33" ht="9" customHeight="1" x14ac:dyDescent="0.2">
      <c r="A16" s="182">
        <f>Лист2!A16</f>
        <v>14</v>
      </c>
      <c r="B16" s="182" t="str">
        <f>Лист2!B16</f>
        <v>30х20х1,2</v>
      </c>
      <c r="C16" s="181"/>
      <c r="D16" s="187">
        <v>320</v>
      </c>
      <c r="E16" s="182">
        <v>384</v>
      </c>
      <c r="F16" s="182"/>
      <c r="G16" s="182"/>
      <c r="H16" s="182"/>
      <c r="I16" s="182">
        <v>6</v>
      </c>
      <c r="K16" s="182">
        <f>Лист2!F17</f>
        <v>15</v>
      </c>
      <c r="L16" s="182" t="str">
        <f>Лист2!G17</f>
        <v>20х20х1,5</v>
      </c>
      <c r="M16" s="181"/>
      <c r="N16" s="182">
        <v>361</v>
      </c>
      <c r="O16" s="182">
        <v>576</v>
      </c>
      <c r="P16" s="182">
        <v>528</v>
      </c>
      <c r="Q16" s="182"/>
      <c r="R16" s="183"/>
      <c r="S16" s="182">
        <v>6</v>
      </c>
      <c r="T16" s="36"/>
      <c r="U16" s="182">
        <f>Лист2!K6</f>
        <v>4</v>
      </c>
      <c r="V16" s="182" t="str">
        <f>Лист2!L6</f>
        <v>15 (2,0)</v>
      </c>
      <c r="W16" s="181"/>
      <c r="X16" s="182">
        <v>331</v>
      </c>
      <c r="Y16" s="182">
        <v>449</v>
      </c>
      <c r="Z16" s="182"/>
      <c r="AA16" s="182"/>
      <c r="AB16" s="182"/>
      <c r="AC16" s="186">
        <v>6</v>
      </c>
      <c r="AE16" s="194" t="s">
        <v>403</v>
      </c>
      <c r="AF16" s="197"/>
    </row>
    <row r="17" spans="1:32" ht="9" customHeight="1" x14ac:dyDescent="0.2">
      <c r="A17" s="182">
        <f>Лист2!A17</f>
        <v>15</v>
      </c>
      <c r="B17" s="182" t="str">
        <f>Лист2!B17</f>
        <v>30х20х1,5</v>
      </c>
      <c r="C17" s="181"/>
      <c r="D17" s="187">
        <v>320</v>
      </c>
      <c r="E17" s="182">
        <v>384</v>
      </c>
      <c r="F17" s="182"/>
      <c r="G17" s="182"/>
      <c r="H17" s="182"/>
      <c r="I17" s="182">
        <v>6</v>
      </c>
      <c r="K17" s="182">
        <f>Лист2!F18</f>
        <v>16</v>
      </c>
      <c r="L17" s="182" t="str">
        <f>Лист2!G18</f>
        <v>20х20х1,7</v>
      </c>
      <c r="M17" s="181"/>
      <c r="N17" s="182">
        <v>361</v>
      </c>
      <c r="O17" s="182">
        <v>576</v>
      </c>
      <c r="P17" s="182">
        <v>528</v>
      </c>
      <c r="Q17" s="182"/>
      <c r="R17" s="183"/>
      <c r="S17" s="182">
        <v>6</v>
      </c>
      <c r="T17" s="36"/>
      <c r="U17" s="182">
        <f>Лист2!K7</f>
        <v>5</v>
      </c>
      <c r="V17" s="182" t="str">
        <f>Лист2!L7</f>
        <v>15 (2,5)</v>
      </c>
      <c r="W17" s="181"/>
      <c r="X17" s="182">
        <v>331</v>
      </c>
      <c r="Y17" s="182">
        <v>449</v>
      </c>
      <c r="Z17" s="182"/>
      <c r="AA17" s="182"/>
      <c r="AB17" s="182"/>
      <c r="AC17" s="186">
        <v>6</v>
      </c>
      <c r="AE17" s="194" t="s">
        <v>404</v>
      </c>
      <c r="AF17" s="197"/>
    </row>
    <row r="18" spans="1:32" ht="9" customHeight="1" x14ac:dyDescent="0.2">
      <c r="A18" s="182">
        <f>Лист2!A18</f>
        <v>16</v>
      </c>
      <c r="B18" s="182" t="str">
        <f>Лист2!B18</f>
        <v>30х20х1,8</v>
      </c>
      <c r="C18" s="181"/>
      <c r="D18" s="187">
        <v>320</v>
      </c>
      <c r="E18" s="182">
        <v>384</v>
      </c>
      <c r="F18" s="182"/>
      <c r="G18" s="182"/>
      <c r="H18" s="182"/>
      <c r="I18" s="182">
        <v>6</v>
      </c>
      <c r="K18" s="182">
        <f>Лист2!F19</f>
        <v>17</v>
      </c>
      <c r="L18" s="182" t="str">
        <f>Лист2!G19</f>
        <v>20х20х1,8</v>
      </c>
      <c r="M18" s="181"/>
      <c r="N18" s="182">
        <v>361</v>
      </c>
      <c r="O18" s="182">
        <v>576</v>
      </c>
      <c r="P18" s="182">
        <v>528</v>
      </c>
      <c r="Q18" s="182"/>
      <c r="R18" s="183"/>
      <c r="S18" s="182">
        <v>6</v>
      </c>
      <c r="T18" s="36"/>
      <c r="U18" s="182">
        <f>Лист2!K8</f>
        <v>6</v>
      </c>
      <c r="V18" s="182" t="str">
        <f>Лист2!L8</f>
        <v>15 (2,8)</v>
      </c>
      <c r="W18" s="181"/>
      <c r="X18" s="182">
        <v>331</v>
      </c>
      <c r="Y18" s="182">
        <v>449</v>
      </c>
      <c r="Z18" s="182"/>
      <c r="AA18" s="182"/>
      <c r="AB18" s="182"/>
      <c r="AC18" s="186">
        <v>6</v>
      </c>
      <c r="AE18" s="194" t="s">
        <v>405</v>
      </c>
      <c r="AF18" s="197"/>
    </row>
    <row r="19" spans="1:32" ht="9" customHeight="1" x14ac:dyDescent="0.2">
      <c r="A19" s="182">
        <f>Лист2!A19</f>
        <v>17</v>
      </c>
      <c r="B19" s="182" t="str">
        <f>Лист2!B19</f>
        <v>30х20х2,0</v>
      </c>
      <c r="C19" s="181"/>
      <c r="D19" s="187">
        <v>320</v>
      </c>
      <c r="E19" s="182">
        <v>384</v>
      </c>
      <c r="F19" s="182"/>
      <c r="G19" s="182"/>
      <c r="H19" s="182"/>
      <c r="I19" s="182">
        <v>6</v>
      </c>
      <c r="K19" s="182">
        <f>Лист2!F20</f>
        <v>18</v>
      </c>
      <c r="L19" s="182" t="str">
        <f>Лист2!G20</f>
        <v>20х20х2,0</v>
      </c>
      <c r="M19" s="181"/>
      <c r="N19" s="182">
        <v>361</v>
      </c>
      <c r="O19" s="182">
        <v>576</v>
      </c>
      <c r="P19" s="182">
        <v>528</v>
      </c>
      <c r="Q19" s="182"/>
      <c r="R19" s="183"/>
      <c r="S19" s="182">
        <v>6</v>
      </c>
      <c r="T19" s="36"/>
      <c r="U19" s="182">
        <f>Лист2!K9</f>
        <v>7</v>
      </c>
      <c r="V19" s="182" t="str">
        <f>Лист2!L9</f>
        <v>20 (1,3)</v>
      </c>
      <c r="W19" s="181"/>
      <c r="X19" s="181">
        <v>271</v>
      </c>
      <c r="Y19" s="182">
        <v>268</v>
      </c>
      <c r="Z19" s="182"/>
      <c r="AA19" s="182"/>
      <c r="AB19" s="182"/>
      <c r="AC19" s="186">
        <v>6</v>
      </c>
      <c r="AE19" s="194" t="s">
        <v>406</v>
      </c>
      <c r="AF19" s="197"/>
    </row>
    <row r="20" spans="1:32" ht="9" customHeight="1" x14ac:dyDescent="0.2">
      <c r="A20" s="182">
        <f>Лист2!A20</f>
        <v>18</v>
      </c>
      <c r="B20" s="182" t="str">
        <f>Лист2!B20</f>
        <v>40х10х1,0</v>
      </c>
      <c r="C20" s="181"/>
      <c r="D20" s="187"/>
      <c r="E20" s="182">
        <v>576</v>
      </c>
      <c r="F20" s="182"/>
      <c r="G20" s="182"/>
      <c r="H20" s="182"/>
      <c r="I20" s="182">
        <v>6</v>
      </c>
      <c r="K20" s="182">
        <f>Лист2!F21</f>
        <v>19</v>
      </c>
      <c r="L20" s="182" t="str">
        <f>Лист2!G22</f>
        <v>25х25х1,0</v>
      </c>
      <c r="M20" s="181"/>
      <c r="N20" s="182">
        <v>225</v>
      </c>
      <c r="O20" s="182">
        <v>361</v>
      </c>
      <c r="P20" s="182">
        <v>323</v>
      </c>
      <c r="Q20" s="182">
        <v>400</v>
      </c>
      <c r="R20" s="183"/>
      <c r="S20" s="182">
        <v>6</v>
      </c>
      <c r="T20" s="36"/>
      <c r="U20" s="182">
        <f>Лист2!K10</f>
        <v>8</v>
      </c>
      <c r="V20" s="182" t="str">
        <f>Лист2!L10</f>
        <v>20 (1,5)</v>
      </c>
      <c r="W20" s="181"/>
      <c r="X20" s="181">
        <v>271</v>
      </c>
      <c r="Y20" s="182">
        <v>268</v>
      </c>
      <c r="Z20" s="182"/>
      <c r="AA20" s="182"/>
      <c r="AB20" s="182"/>
      <c r="AC20" s="186">
        <v>6</v>
      </c>
      <c r="AE20" s="194" t="s">
        <v>407</v>
      </c>
      <c r="AF20" s="197"/>
    </row>
    <row r="21" spans="1:32" ht="9" customHeight="1" x14ac:dyDescent="0.2">
      <c r="A21" s="182">
        <f>Лист2!A21</f>
        <v>19</v>
      </c>
      <c r="B21" s="182" t="str">
        <f>Лист2!B21</f>
        <v>40х10х1,2</v>
      </c>
      <c r="C21" s="181"/>
      <c r="D21" s="182"/>
      <c r="E21" s="182">
        <v>576</v>
      </c>
      <c r="F21" s="182"/>
      <c r="G21" s="182"/>
      <c r="H21" s="182"/>
      <c r="I21" s="182">
        <v>6</v>
      </c>
      <c r="K21" s="182">
        <f>Лист2!F22</f>
        <v>20</v>
      </c>
      <c r="L21" s="182" t="str">
        <f>Лист2!G23</f>
        <v>25х25х1,1</v>
      </c>
      <c r="M21" s="181"/>
      <c r="N21" s="182">
        <v>225</v>
      </c>
      <c r="O21" s="182">
        <v>361</v>
      </c>
      <c r="P21" s="182">
        <v>323</v>
      </c>
      <c r="Q21" s="182">
        <v>400</v>
      </c>
      <c r="R21" s="183"/>
      <c r="S21" s="182">
        <v>6</v>
      </c>
      <c r="T21" s="36"/>
      <c r="U21" s="182">
        <f>Лист2!K11</f>
        <v>9</v>
      </c>
      <c r="V21" s="182" t="str">
        <f>Лист2!L11</f>
        <v>20 (1,8)</v>
      </c>
      <c r="W21" s="181"/>
      <c r="X21" s="181">
        <v>271</v>
      </c>
      <c r="Y21" s="182">
        <v>268</v>
      </c>
      <c r="Z21" s="182"/>
      <c r="AA21" s="182"/>
      <c r="AB21" s="182"/>
      <c r="AC21" s="186">
        <v>6</v>
      </c>
      <c r="AE21" s="194" t="s">
        <v>408</v>
      </c>
      <c r="AF21" s="197"/>
    </row>
    <row r="22" spans="1:32" ht="9" customHeight="1" x14ac:dyDescent="0.2">
      <c r="A22" s="182">
        <f>Лист2!A22</f>
        <v>20</v>
      </c>
      <c r="B22" s="182" t="str">
        <f>Лист2!B22</f>
        <v>40х10х1,5</v>
      </c>
      <c r="C22" s="181"/>
      <c r="D22" s="182"/>
      <c r="E22" s="182">
        <v>576</v>
      </c>
      <c r="F22" s="182"/>
      <c r="G22" s="182"/>
      <c r="H22" s="182"/>
      <c r="I22" s="182">
        <v>6</v>
      </c>
      <c r="K22" s="182">
        <f>Лист2!F23</f>
        <v>21</v>
      </c>
      <c r="L22" s="182" t="str">
        <f>Лист2!G24</f>
        <v>25х25х1,2</v>
      </c>
      <c r="M22" s="181"/>
      <c r="N22" s="182">
        <v>225</v>
      </c>
      <c r="O22" s="182">
        <v>361</v>
      </c>
      <c r="P22" s="182">
        <v>323</v>
      </c>
      <c r="Q22" s="182">
        <v>400</v>
      </c>
      <c r="R22" s="183"/>
      <c r="S22" s="182">
        <v>6</v>
      </c>
      <c r="T22" s="36"/>
      <c r="U22" s="182">
        <f>Лист2!K12</f>
        <v>10</v>
      </c>
      <c r="V22" s="182" t="str">
        <f>Лист2!L12</f>
        <v>20 (2,0)</v>
      </c>
      <c r="W22" s="181"/>
      <c r="X22" s="181">
        <v>271</v>
      </c>
      <c r="Y22" s="182">
        <v>268</v>
      </c>
      <c r="Z22" s="182"/>
      <c r="AA22" s="182"/>
      <c r="AB22" s="182"/>
      <c r="AC22" s="186">
        <v>6</v>
      </c>
      <c r="AE22" s="194" t="s">
        <v>409</v>
      </c>
      <c r="AF22" s="197"/>
    </row>
    <row r="23" spans="1:32" ht="9" customHeight="1" x14ac:dyDescent="0.2">
      <c r="A23" s="182">
        <f>Лист2!A23</f>
        <v>21</v>
      </c>
      <c r="B23" s="182" t="str">
        <f>Лист2!B23</f>
        <v>40х20х1,0</v>
      </c>
      <c r="C23" s="181"/>
      <c r="D23" s="182">
        <v>288</v>
      </c>
      <c r="E23" s="182">
        <v>294</v>
      </c>
      <c r="F23" s="182">
        <v>216</v>
      </c>
      <c r="G23" s="182">
        <v>240</v>
      </c>
      <c r="H23" s="182">
        <v>288</v>
      </c>
      <c r="I23" s="182">
        <v>6</v>
      </c>
      <c r="K23" s="182">
        <f>Лист2!F24</f>
        <v>22</v>
      </c>
      <c r="L23" s="182" t="str">
        <f>Лист2!G25</f>
        <v>25х25х1,4</v>
      </c>
      <c r="M23" s="181"/>
      <c r="N23" s="182">
        <v>225</v>
      </c>
      <c r="O23" s="182">
        <v>361</v>
      </c>
      <c r="P23" s="182">
        <v>323</v>
      </c>
      <c r="Q23" s="182">
        <v>400</v>
      </c>
      <c r="R23" s="183"/>
      <c r="S23" s="182">
        <v>6</v>
      </c>
      <c r="T23" s="36"/>
      <c r="U23" s="182">
        <f>Лист2!K13</f>
        <v>11</v>
      </c>
      <c r="V23" s="182" t="str">
        <f>Лист2!L13</f>
        <v>20 (2,5)</v>
      </c>
      <c r="W23" s="181"/>
      <c r="X23" s="181">
        <v>271</v>
      </c>
      <c r="Y23" s="182">
        <v>268</v>
      </c>
      <c r="Z23" s="182"/>
      <c r="AA23" s="182"/>
      <c r="AB23" s="182"/>
      <c r="AC23" s="186">
        <v>6</v>
      </c>
      <c r="AE23" s="194" t="s">
        <v>410</v>
      </c>
      <c r="AF23" s="197"/>
    </row>
    <row r="24" spans="1:32" ht="9" customHeight="1" x14ac:dyDescent="0.2">
      <c r="A24" s="182">
        <f>Лист2!A24</f>
        <v>22</v>
      </c>
      <c r="B24" s="182" t="str">
        <f>Лист2!B24</f>
        <v>40х20х1,1</v>
      </c>
      <c r="C24" s="181"/>
      <c r="D24" s="182">
        <v>288</v>
      </c>
      <c r="E24" s="182">
        <v>294</v>
      </c>
      <c r="F24" s="182">
        <v>216</v>
      </c>
      <c r="G24" s="182">
        <v>240</v>
      </c>
      <c r="H24" s="182">
        <v>288</v>
      </c>
      <c r="I24" s="182">
        <v>6</v>
      </c>
      <c r="K24" s="182">
        <f>Лист2!F25</f>
        <v>23</v>
      </c>
      <c r="L24" s="182" t="str">
        <f>Лист2!G26</f>
        <v>25х25х1,5</v>
      </c>
      <c r="M24" s="181"/>
      <c r="N24" s="182">
        <v>225</v>
      </c>
      <c r="O24" s="182">
        <v>361</v>
      </c>
      <c r="P24" s="182">
        <v>323</v>
      </c>
      <c r="Q24" s="182">
        <v>400</v>
      </c>
      <c r="R24" s="183"/>
      <c r="S24" s="182">
        <v>6</v>
      </c>
      <c r="T24" s="36"/>
      <c r="U24" s="182">
        <f>Лист2!K14</f>
        <v>12</v>
      </c>
      <c r="V24" s="182" t="str">
        <f>Лист2!L14</f>
        <v>20 (2,8)</v>
      </c>
      <c r="W24" s="181"/>
      <c r="X24" s="181">
        <v>271</v>
      </c>
      <c r="Y24" s="182">
        <v>268</v>
      </c>
      <c r="Z24" s="182"/>
      <c r="AA24" s="182"/>
      <c r="AB24" s="182"/>
      <c r="AC24" s="186">
        <v>6</v>
      </c>
      <c r="AE24" s="194" t="s">
        <v>411</v>
      </c>
      <c r="AF24" s="197"/>
    </row>
    <row r="25" spans="1:32" ht="9" customHeight="1" x14ac:dyDescent="0.2">
      <c r="A25" s="182">
        <f>Лист2!A25</f>
        <v>23</v>
      </c>
      <c r="B25" s="182" t="str">
        <f>Лист2!B25</f>
        <v xml:space="preserve">40х20х1,2 </v>
      </c>
      <c r="C25" s="181"/>
      <c r="D25" s="182">
        <v>288</v>
      </c>
      <c r="E25" s="182">
        <v>294</v>
      </c>
      <c r="F25" s="182">
        <v>216</v>
      </c>
      <c r="G25" s="182">
        <v>240</v>
      </c>
      <c r="H25" s="182">
        <v>288</v>
      </c>
      <c r="I25" s="182">
        <v>6</v>
      </c>
      <c r="K25" s="182">
        <f>Лист2!F26</f>
        <v>24</v>
      </c>
      <c r="L25" s="182" t="str">
        <f>Лист2!G27</f>
        <v>25х25х1,8</v>
      </c>
      <c r="M25" s="181"/>
      <c r="N25" s="182">
        <v>225</v>
      </c>
      <c r="O25" s="182">
        <v>361</v>
      </c>
      <c r="P25" s="182">
        <v>323</v>
      </c>
      <c r="Q25" s="182">
        <v>400</v>
      </c>
      <c r="R25" s="183"/>
      <c r="S25" s="182">
        <v>6</v>
      </c>
      <c r="T25" s="36"/>
      <c r="U25" s="182">
        <f>Лист2!K15</f>
        <v>13</v>
      </c>
      <c r="V25" s="182" t="str">
        <f>Лист2!L15</f>
        <v>25 (1,2)/ДН 33,7 (1,2)</v>
      </c>
      <c r="W25" s="181"/>
      <c r="X25" s="181">
        <v>217</v>
      </c>
      <c r="Y25" s="182"/>
      <c r="Z25" s="182"/>
      <c r="AA25" s="182"/>
      <c r="AB25" s="182"/>
      <c r="AC25" s="186">
        <v>6</v>
      </c>
      <c r="AE25" s="195"/>
      <c r="AF25" s="196"/>
    </row>
    <row r="26" spans="1:32" ht="9" customHeight="1" x14ac:dyDescent="0.2">
      <c r="A26" s="182">
        <f>Лист2!A26</f>
        <v>24</v>
      </c>
      <c r="B26" s="182" t="str">
        <f>Лист2!B26</f>
        <v>40х20х1,4</v>
      </c>
      <c r="C26" s="181"/>
      <c r="D26" s="182">
        <v>288</v>
      </c>
      <c r="E26" s="182">
        <v>294</v>
      </c>
      <c r="F26" s="182">
        <v>216</v>
      </c>
      <c r="G26" s="182">
        <v>240</v>
      </c>
      <c r="H26" s="182">
        <v>288</v>
      </c>
      <c r="I26" s="182">
        <v>6</v>
      </c>
      <c r="K26" s="182">
        <f>Лист2!F27</f>
        <v>25</v>
      </c>
      <c r="L26" s="182" t="str">
        <f>Лист2!G28</f>
        <v>25х25х2,0</v>
      </c>
      <c r="M26" s="181"/>
      <c r="N26" s="182">
        <v>225</v>
      </c>
      <c r="O26" s="182">
        <v>361</v>
      </c>
      <c r="P26" s="182">
        <v>323</v>
      </c>
      <c r="Q26" s="182">
        <v>400</v>
      </c>
      <c r="R26" s="183"/>
      <c r="S26" s="182">
        <v>6</v>
      </c>
      <c r="T26" s="36"/>
      <c r="U26" s="182">
        <f>Лист2!K16</f>
        <v>14</v>
      </c>
      <c r="V26" s="182" t="str">
        <f>Лист2!L16</f>
        <v>25 (1,3)/ДН 33,7 (1,3)</v>
      </c>
      <c r="W26" s="181"/>
      <c r="X26" s="181">
        <v>217</v>
      </c>
      <c r="Y26" s="182"/>
      <c r="Z26" s="182"/>
      <c r="AA26" s="182"/>
      <c r="AB26" s="182"/>
      <c r="AC26" s="186">
        <v>6</v>
      </c>
      <c r="AE26" s="195"/>
      <c r="AF26" s="196"/>
    </row>
    <row r="27" spans="1:32" ht="9" customHeight="1" x14ac:dyDescent="0.2">
      <c r="A27" s="182">
        <f>Лист2!A27</f>
        <v>25</v>
      </c>
      <c r="B27" s="182" t="str">
        <f>Лист2!B27</f>
        <v>40х20х1,5</v>
      </c>
      <c r="C27" s="181"/>
      <c r="D27" s="182">
        <v>288</v>
      </c>
      <c r="E27" s="182">
        <v>294</v>
      </c>
      <c r="F27" s="182">
        <v>216</v>
      </c>
      <c r="G27" s="182">
        <v>240</v>
      </c>
      <c r="H27" s="182">
        <v>288</v>
      </c>
      <c r="I27" s="182">
        <v>6</v>
      </c>
      <c r="K27" s="182">
        <f>Лист2!F28</f>
        <v>26</v>
      </c>
      <c r="L27" s="182" t="str">
        <f>Лист2!G30</f>
        <v>30х30х0,9</v>
      </c>
      <c r="M27" s="181"/>
      <c r="N27" s="182">
        <v>256</v>
      </c>
      <c r="O27" s="182">
        <v>256</v>
      </c>
      <c r="P27" s="182">
        <v>224</v>
      </c>
      <c r="Q27" s="182">
        <v>256</v>
      </c>
      <c r="R27" s="183">
        <v>216</v>
      </c>
      <c r="S27" s="182">
        <v>6</v>
      </c>
      <c r="T27" s="36"/>
      <c r="U27" s="182">
        <f>Лист2!K17</f>
        <v>15</v>
      </c>
      <c r="V27" s="182" t="str">
        <f>Лист2!L17</f>
        <v>25 (1,5)/ДН 33,7 (1,5)</v>
      </c>
      <c r="W27" s="181"/>
      <c r="X27" s="181">
        <v>217</v>
      </c>
      <c r="Y27" s="182"/>
      <c r="Z27" s="182"/>
      <c r="AA27" s="182"/>
      <c r="AB27" s="182"/>
      <c r="AC27" s="186">
        <v>6</v>
      </c>
      <c r="AE27" s="194" t="s">
        <v>378</v>
      </c>
      <c r="AF27" s="197"/>
    </row>
    <row r="28" spans="1:32" ht="9" customHeight="1" x14ac:dyDescent="0.2">
      <c r="A28" s="182">
        <f>Лист2!A28</f>
        <v>26</v>
      </c>
      <c r="B28" s="182" t="str">
        <f>Лист2!B28</f>
        <v>40х20х1,7</v>
      </c>
      <c r="C28" s="181"/>
      <c r="D28" s="182">
        <v>288</v>
      </c>
      <c r="E28" s="182">
        <v>294</v>
      </c>
      <c r="F28" s="182">
        <v>216</v>
      </c>
      <c r="G28" s="182">
        <v>240</v>
      </c>
      <c r="H28" s="182">
        <v>288</v>
      </c>
      <c r="I28" s="182">
        <v>6</v>
      </c>
      <c r="K28" s="182">
        <f>Лист2!F29</f>
        <v>27</v>
      </c>
      <c r="L28" s="182" t="str">
        <f>Лист2!G31</f>
        <v>30х30х1,0</v>
      </c>
      <c r="M28" s="181"/>
      <c r="N28" s="182">
        <v>256</v>
      </c>
      <c r="O28" s="182">
        <v>256</v>
      </c>
      <c r="P28" s="182">
        <v>224</v>
      </c>
      <c r="Q28" s="182">
        <v>256</v>
      </c>
      <c r="R28" s="183">
        <v>216</v>
      </c>
      <c r="S28" s="182">
        <v>6</v>
      </c>
      <c r="T28" s="36"/>
      <c r="U28" s="182">
        <f>Лист2!K18</f>
        <v>16</v>
      </c>
      <c r="V28" s="182" t="str">
        <f>Лист2!L18</f>
        <v>25 (1,8)</v>
      </c>
      <c r="W28" s="181"/>
      <c r="X28" s="181">
        <v>217</v>
      </c>
      <c r="Y28" s="182"/>
      <c r="Z28" s="182"/>
      <c r="AA28" s="182"/>
      <c r="AB28" s="182"/>
      <c r="AC28" s="186">
        <v>6</v>
      </c>
      <c r="AE28" s="194" t="s">
        <v>379</v>
      </c>
      <c r="AF28" s="197"/>
    </row>
    <row r="29" spans="1:32" ht="9" customHeight="1" x14ac:dyDescent="0.2">
      <c r="A29" s="182">
        <f>Лист2!A29</f>
        <v>27</v>
      </c>
      <c r="B29" s="182" t="str">
        <f>Лист2!B29</f>
        <v>40х20х1,8</v>
      </c>
      <c r="C29" s="181"/>
      <c r="D29" s="182">
        <v>288</v>
      </c>
      <c r="E29" s="182">
        <v>294</v>
      </c>
      <c r="F29" s="182">
        <v>264</v>
      </c>
      <c r="G29" s="182">
        <v>240</v>
      </c>
      <c r="H29" s="182">
        <v>288</v>
      </c>
      <c r="I29" s="182">
        <v>6</v>
      </c>
      <c r="K29" s="182">
        <f>Лист2!F30</f>
        <v>28</v>
      </c>
      <c r="L29" s="182" t="str">
        <f>Лист2!G32</f>
        <v>30х30х1,1</v>
      </c>
      <c r="M29" s="181"/>
      <c r="N29" s="182">
        <v>256</v>
      </c>
      <c r="O29" s="182">
        <v>256</v>
      </c>
      <c r="P29" s="182">
        <v>224</v>
      </c>
      <c r="Q29" s="182">
        <v>256</v>
      </c>
      <c r="R29" s="183">
        <v>216</v>
      </c>
      <c r="S29" s="182">
        <v>6</v>
      </c>
      <c r="T29" s="36"/>
      <c r="U29" s="182">
        <f>Лист2!K19</f>
        <v>17</v>
      </c>
      <c r="V29" s="182" t="str">
        <f>Лист2!L19</f>
        <v>25 (2,0)/ДН 33,7 (2,0)</v>
      </c>
      <c r="W29" s="181"/>
      <c r="X29" s="181">
        <v>217</v>
      </c>
      <c r="Y29" s="182"/>
      <c r="Z29" s="182"/>
      <c r="AA29" s="182"/>
      <c r="AB29" s="182"/>
      <c r="AC29" s="186">
        <v>6</v>
      </c>
      <c r="AE29" s="194" t="s">
        <v>380</v>
      </c>
      <c r="AF29" s="197"/>
    </row>
    <row r="30" spans="1:32" ht="9" customHeight="1" x14ac:dyDescent="0.2">
      <c r="A30" s="182">
        <f>Лист2!A30</f>
        <v>28</v>
      </c>
      <c r="B30" s="182" t="str">
        <f>Лист2!B30</f>
        <v>40х20х2,0</v>
      </c>
      <c r="C30" s="181"/>
      <c r="D30" s="182">
        <v>288</v>
      </c>
      <c r="E30" s="182">
        <v>294</v>
      </c>
      <c r="F30" s="182">
        <v>264</v>
      </c>
      <c r="G30" s="182">
        <v>240</v>
      </c>
      <c r="H30" s="182">
        <v>288</v>
      </c>
      <c r="I30" s="182">
        <v>6</v>
      </c>
      <c r="K30" s="182">
        <f>Лист2!F31</f>
        <v>29</v>
      </c>
      <c r="L30" s="182" t="str">
        <f>Лист2!G33</f>
        <v>30х30х1,2</v>
      </c>
      <c r="M30" s="181"/>
      <c r="N30" s="182">
        <v>256</v>
      </c>
      <c r="O30" s="182">
        <v>256</v>
      </c>
      <c r="P30" s="182">
        <v>224</v>
      </c>
      <c r="Q30" s="182">
        <v>256</v>
      </c>
      <c r="R30" s="183">
        <v>216</v>
      </c>
      <c r="S30" s="182">
        <v>6</v>
      </c>
      <c r="T30" s="36"/>
      <c r="U30" s="182">
        <f>Лист2!K20</f>
        <v>18</v>
      </c>
      <c r="V30" s="182" t="str">
        <f>Лист2!L20</f>
        <v>25 (2,2)</v>
      </c>
      <c r="W30" s="181"/>
      <c r="X30" s="181">
        <v>217</v>
      </c>
      <c r="Y30" s="182"/>
      <c r="Z30" s="182"/>
      <c r="AA30" s="182"/>
      <c r="AB30" s="182"/>
      <c r="AC30" s="186">
        <v>6</v>
      </c>
      <c r="AE30" s="194" t="s">
        <v>226</v>
      </c>
      <c r="AF30" s="197"/>
    </row>
    <row r="31" spans="1:32" ht="9" customHeight="1" x14ac:dyDescent="0.2">
      <c r="A31" s="182">
        <f>Лист2!A31</f>
        <v>29</v>
      </c>
      <c r="B31" s="182" t="str">
        <f>Лист2!B31</f>
        <v>40х25х1,0</v>
      </c>
      <c r="C31" s="181"/>
      <c r="D31" s="182">
        <v>240</v>
      </c>
      <c r="E31" s="182">
        <v>224</v>
      </c>
      <c r="F31" s="182"/>
      <c r="G31" s="182"/>
      <c r="H31" s="182"/>
      <c r="I31" s="182">
        <v>6</v>
      </c>
      <c r="K31" s="182">
        <f>Лист2!F32</f>
        <v>30</v>
      </c>
      <c r="L31" s="182" t="str">
        <f>Лист2!G34</f>
        <v>30х30х1,4</v>
      </c>
      <c r="M31" s="181"/>
      <c r="N31" s="182">
        <v>256</v>
      </c>
      <c r="O31" s="182">
        <v>256</v>
      </c>
      <c r="P31" s="182">
        <v>224</v>
      </c>
      <c r="Q31" s="182">
        <v>256</v>
      </c>
      <c r="R31" s="183">
        <v>216</v>
      </c>
      <c r="S31" s="182">
        <v>6</v>
      </c>
      <c r="T31" s="36"/>
      <c r="U31" s="182">
        <f>Лист2!K21</f>
        <v>19</v>
      </c>
      <c r="V31" s="182" t="str">
        <f>Лист2!L21</f>
        <v>25 (2,5)</v>
      </c>
      <c r="W31" s="181"/>
      <c r="X31" s="181">
        <v>217</v>
      </c>
      <c r="Y31" s="182"/>
      <c r="Z31" s="182"/>
      <c r="AA31" s="182"/>
      <c r="AB31" s="182"/>
      <c r="AC31" s="186">
        <v>6</v>
      </c>
      <c r="AE31" s="194" t="s">
        <v>381</v>
      </c>
      <c r="AF31" s="197"/>
    </row>
    <row r="32" spans="1:32" ht="9" customHeight="1" x14ac:dyDescent="0.2">
      <c r="A32" s="182">
        <f>Лист2!A32</f>
        <v>30</v>
      </c>
      <c r="B32" s="182" t="str">
        <f>Лист2!B32</f>
        <v>40х25х1,1</v>
      </c>
      <c r="C32" s="181"/>
      <c r="D32" s="182">
        <v>240</v>
      </c>
      <c r="E32" s="182">
        <v>224</v>
      </c>
      <c r="F32" s="182"/>
      <c r="G32" s="182"/>
      <c r="H32" s="182"/>
      <c r="I32" s="182">
        <v>6</v>
      </c>
      <c r="K32" s="182">
        <f>Лист2!F33</f>
        <v>31</v>
      </c>
      <c r="L32" s="182" t="str">
        <f>Лист2!G35</f>
        <v>30х30х1,5</v>
      </c>
      <c r="M32" s="181"/>
      <c r="N32" s="182">
        <v>256</v>
      </c>
      <c r="O32" s="182">
        <v>256</v>
      </c>
      <c r="P32" s="182">
        <v>224</v>
      </c>
      <c r="Q32" s="182">
        <v>256</v>
      </c>
      <c r="R32" s="183">
        <v>216</v>
      </c>
      <c r="S32" s="182">
        <v>6</v>
      </c>
      <c r="T32" s="36"/>
      <c r="U32" s="182">
        <f>Лист2!K22</f>
        <v>20</v>
      </c>
      <c r="V32" s="182" t="str">
        <f>Лист2!L22</f>
        <v>25 (2,8)</v>
      </c>
      <c r="W32" s="181"/>
      <c r="X32" s="181">
        <v>217</v>
      </c>
      <c r="Y32" s="182"/>
      <c r="Z32" s="182"/>
      <c r="AA32" s="182"/>
      <c r="AB32" s="182"/>
      <c r="AC32" s="186">
        <v>6</v>
      </c>
      <c r="AE32" s="194" t="s">
        <v>382</v>
      </c>
      <c r="AF32" s="197"/>
    </row>
    <row r="33" spans="1:32" ht="9" customHeight="1" x14ac:dyDescent="0.2">
      <c r="A33" s="182">
        <f>Лист2!A33</f>
        <v>31</v>
      </c>
      <c r="B33" s="182" t="str">
        <f>Лист2!B33</f>
        <v>40х25х1,2</v>
      </c>
      <c r="C33" s="181"/>
      <c r="D33" s="182">
        <v>240</v>
      </c>
      <c r="E33" s="182">
        <v>224</v>
      </c>
      <c r="F33" s="182">
        <v>180</v>
      </c>
      <c r="G33" s="182"/>
      <c r="H33" s="182"/>
      <c r="I33" s="182">
        <v>6</v>
      </c>
      <c r="K33" s="182">
        <f>Лист2!F34</f>
        <v>32</v>
      </c>
      <c r="L33" s="182" t="str">
        <f>Лист2!G36</f>
        <v>30х30х1,7</v>
      </c>
      <c r="M33" s="181"/>
      <c r="N33" s="182">
        <v>256</v>
      </c>
      <c r="O33" s="182">
        <v>256</v>
      </c>
      <c r="P33" s="182">
        <v>224</v>
      </c>
      <c r="Q33" s="182">
        <v>256</v>
      </c>
      <c r="R33" s="183">
        <v>216</v>
      </c>
      <c r="S33" s="182">
        <v>6</v>
      </c>
      <c r="T33" s="36"/>
      <c r="U33" s="182">
        <f>Лист2!K23</f>
        <v>21</v>
      </c>
      <c r="V33" s="182" t="str">
        <f>Лист2!L23</f>
        <v>32(1,2)/ДН 42 (1,2)</v>
      </c>
      <c r="W33" s="181"/>
      <c r="X33" s="181">
        <v>169</v>
      </c>
      <c r="Y33" s="182"/>
      <c r="Z33" s="182"/>
      <c r="AA33" s="182"/>
      <c r="AB33" s="182"/>
      <c r="AC33" s="186">
        <v>6</v>
      </c>
      <c r="AE33" s="194" t="s">
        <v>383</v>
      </c>
      <c r="AF33" s="197"/>
    </row>
    <row r="34" spans="1:32" ht="9" customHeight="1" x14ac:dyDescent="0.2">
      <c r="A34" s="182">
        <f>Лист2!A34</f>
        <v>32</v>
      </c>
      <c r="B34" s="182" t="str">
        <f>Лист2!B34</f>
        <v>40х25х1,5</v>
      </c>
      <c r="C34" s="181"/>
      <c r="D34" s="182">
        <v>240</v>
      </c>
      <c r="E34" s="182">
        <v>224</v>
      </c>
      <c r="F34" s="182">
        <v>180</v>
      </c>
      <c r="G34" s="182"/>
      <c r="H34" s="182"/>
      <c r="I34" s="182">
        <v>6</v>
      </c>
      <c r="K34" s="182">
        <f>Лист2!F35</f>
        <v>33</v>
      </c>
      <c r="L34" s="182" t="str">
        <f>Лист2!G37</f>
        <v>30х30х1,8</v>
      </c>
      <c r="M34" s="181"/>
      <c r="N34" s="182">
        <v>256</v>
      </c>
      <c r="O34" s="182">
        <v>256</v>
      </c>
      <c r="P34" s="182">
        <v>224</v>
      </c>
      <c r="Q34" s="182">
        <v>256</v>
      </c>
      <c r="R34" s="183">
        <v>216</v>
      </c>
      <c r="S34" s="182">
        <v>6</v>
      </c>
      <c r="T34" s="36"/>
      <c r="U34" s="182">
        <f>Лист2!K24</f>
        <v>22</v>
      </c>
      <c r="V34" s="182" t="str">
        <f>Лист2!L24</f>
        <v>32 (1,5)/ДН 42 (1,5)</v>
      </c>
      <c r="W34" s="181"/>
      <c r="X34" s="181">
        <v>169</v>
      </c>
      <c r="Y34" s="182"/>
      <c r="Z34" s="182"/>
      <c r="AA34" s="182"/>
      <c r="AB34" s="182"/>
      <c r="AC34" s="186">
        <v>6</v>
      </c>
      <c r="AE34" s="194" t="s">
        <v>384</v>
      </c>
      <c r="AF34" s="197"/>
    </row>
    <row r="35" spans="1:32" ht="9" customHeight="1" x14ac:dyDescent="0.2">
      <c r="A35" s="182">
        <f>Лист2!A35</f>
        <v>33</v>
      </c>
      <c r="B35" s="182" t="str">
        <f>Лист2!B35</f>
        <v>40х25х1,7</v>
      </c>
      <c r="C35" s="181"/>
      <c r="D35" s="182"/>
      <c r="E35" s="182">
        <v>224</v>
      </c>
      <c r="F35" s="182"/>
      <c r="G35" s="182"/>
      <c r="H35" s="182"/>
      <c r="I35" s="182">
        <v>6</v>
      </c>
      <c r="K35" s="182">
        <f>Лист2!F36</f>
        <v>34</v>
      </c>
      <c r="L35" s="182" t="str">
        <f>Лист2!G38</f>
        <v>30х30х2,0</v>
      </c>
      <c r="M35" s="181"/>
      <c r="N35" s="182">
        <v>256</v>
      </c>
      <c r="O35" s="182">
        <v>256</v>
      </c>
      <c r="P35" s="182">
        <v>224</v>
      </c>
      <c r="Q35" s="182">
        <v>256</v>
      </c>
      <c r="R35" s="183">
        <v>216</v>
      </c>
      <c r="S35" s="182">
        <v>6</v>
      </c>
      <c r="T35" s="36"/>
      <c r="U35" s="182">
        <f>Лист2!K25</f>
        <v>23</v>
      </c>
      <c r="V35" s="182" t="str">
        <f>Лист2!L25</f>
        <v>32 (1,6)/ДН 42 (1,6)</v>
      </c>
      <c r="W35" s="181"/>
      <c r="X35" s="181">
        <v>169</v>
      </c>
      <c r="Y35" s="182"/>
      <c r="Z35" s="182"/>
      <c r="AA35" s="182"/>
      <c r="AB35" s="182"/>
      <c r="AC35" s="186">
        <v>6</v>
      </c>
      <c r="AE35" s="194" t="s">
        <v>385</v>
      </c>
      <c r="AF35" s="197"/>
    </row>
    <row r="36" spans="1:32" ht="9" customHeight="1" x14ac:dyDescent="0.2">
      <c r="A36" s="182">
        <f>Лист2!A36</f>
        <v>34</v>
      </c>
      <c r="B36" s="182" t="str">
        <f>Лист2!B36</f>
        <v>40х25х1,8</v>
      </c>
      <c r="C36" s="181"/>
      <c r="D36" s="182"/>
      <c r="E36" s="182">
        <v>224</v>
      </c>
      <c r="F36" s="182"/>
      <c r="G36" s="182"/>
      <c r="H36" s="182"/>
      <c r="I36" s="182">
        <v>6</v>
      </c>
      <c r="K36" s="182">
        <f>Лист2!F37</f>
        <v>35</v>
      </c>
      <c r="L36" s="182" t="str">
        <f>Лист2!G39</f>
        <v>40х40х1,0</v>
      </c>
      <c r="M36" s="181">
        <v>144</v>
      </c>
      <c r="N36" s="181">
        <v>144</v>
      </c>
      <c r="O36" s="182">
        <v>180</v>
      </c>
      <c r="P36" s="182">
        <v>132</v>
      </c>
      <c r="Q36" s="182"/>
      <c r="R36" s="181">
        <v>140</v>
      </c>
      <c r="S36" s="182">
        <v>6</v>
      </c>
      <c r="T36" s="36"/>
      <c r="U36" s="182">
        <f>Лист2!K26</f>
        <v>24</v>
      </c>
      <c r="V36" s="182" t="str">
        <f>Лист2!L26</f>
        <v>32 (1,8)/ДН 42 (1,8)</v>
      </c>
      <c r="W36" s="181"/>
      <c r="X36" s="181">
        <v>169</v>
      </c>
      <c r="Y36" s="181"/>
      <c r="Z36" s="182"/>
      <c r="AA36" s="182"/>
      <c r="AB36" s="182"/>
      <c r="AC36" s="186">
        <v>6</v>
      </c>
      <c r="AE36" s="194" t="s">
        <v>386</v>
      </c>
      <c r="AF36" s="197"/>
    </row>
    <row r="37" spans="1:32" ht="9" customHeight="1" x14ac:dyDescent="0.2">
      <c r="A37" s="182">
        <f>Лист2!A37</f>
        <v>35</v>
      </c>
      <c r="B37" s="182" t="str">
        <f>Лист2!B37</f>
        <v>40х25х2,0</v>
      </c>
      <c r="C37" s="181"/>
      <c r="D37" s="182"/>
      <c r="E37" s="182">
        <v>224</v>
      </c>
      <c r="F37" s="182"/>
      <c r="G37" s="182"/>
      <c r="H37" s="182"/>
      <c r="I37" s="182">
        <v>6</v>
      </c>
      <c r="K37" s="182">
        <f>Лист2!F38</f>
        <v>36</v>
      </c>
      <c r="L37" s="182" t="str">
        <f>Лист2!G40</f>
        <v>40х40х1,1</v>
      </c>
      <c r="M37" s="181">
        <v>144</v>
      </c>
      <c r="N37" s="181">
        <v>144</v>
      </c>
      <c r="O37" s="182">
        <v>180</v>
      </c>
      <c r="P37" s="182">
        <v>132</v>
      </c>
      <c r="Q37" s="182"/>
      <c r="R37" s="181">
        <v>140</v>
      </c>
      <c r="S37" s="182">
        <v>6</v>
      </c>
      <c r="T37" s="36"/>
      <c r="U37" s="182">
        <f>Лист2!K27</f>
        <v>25</v>
      </c>
      <c r="V37" s="182" t="str">
        <f>Лист2!L27</f>
        <v>32 (2,0)/ДН 42 (2,0)</v>
      </c>
      <c r="W37" s="181"/>
      <c r="X37" s="181">
        <v>169</v>
      </c>
      <c r="Y37" s="181"/>
      <c r="Z37" s="182"/>
      <c r="AA37" s="182"/>
      <c r="AB37" s="182"/>
      <c r="AC37" s="186">
        <v>6</v>
      </c>
      <c r="AE37" s="194" t="s">
        <v>387</v>
      </c>
      <c r="AF37" s="197"/>
    </row>
    <row r="38" spans="1:32" ht="9" customHeight="1" x14ac:dyDescent="0.2">
      <c r="A38" s="182">
        <f>Лист2!A38</f>
        <v>36</v>
      </c>
      <c r="B38" s="182" t="str">
        <f>Лист2!B38</f>
        <v>40х30х1,5</v>
      </c>
      <c r="C38" s="181"/>
      <c r="D38" s="182"/>
      <c r="E38" s="182">
        <v>192</v>
      </c>
      <c r="F38" s="182"/>
      <c r="G38" s="182"/>
      <c r="H38" s="182"/>
      <c r="I38" s="182">
        <v>6</v>
      </c>
      <c r="K38" s="182">
        <f>Лист2!F39</f>
        <v>37</v>
      </c>
      <c r="L38" s="182" t="str">
        <f>Лист2!G41</f>
        <v>40х40х1,2</v>
      </c>
      <c r="M38" s="181">
        <v>144</v>
      </c>
      <c r="N38" s="181">
        <v>144</v>
      </c>
      <c r="O38" s="182">
        <v>180</v>
      </c>
      <c r="P38" s="182">
        <v>132</v>
      </c>
      <c r="Q38" s="182"/>
      <c r="R38" s="181">
        <v>140</v>
      </c>
      <c r="S38" s="182">
        <v>6</v>
      </c>
      <c r="T38" s="36"/>
      <c r="U38" s="182">
        <f>Лист2!K28</f>
        <v>26</v>
      </c>
      <c r="V38" s="182" t="str">
        <f>Лист2!L28</f>
        <v>32 (2,2)/ДН 42 (2,2)</v>
      </c>
      <c r="W38" s="181"/>
      <c r="X38" s="181">
        <v>169</v>
      </c>
      <c r="Y38" s="181"/>
      <c r="Z38" s="182"/>
      <c r="AA38" s="182"/>
      <c r="AB38" s="182"/>
      <c r="AC38" s="186">
        <v>6</v>
      </c>
      <c r="AE38" s="194" t="s">
        <v>388</v>
      </c>
      <c r="AF38" s="197"/>
    </row>
    <row r="39" spans="1:32" ht="9" customHeight="1" x14ac:dyDescent="0.2">
      <c r="A39" s="182">
        <f>Лист2!A39</f>
        <v>37</v>
      </c>
      <c r="B39" s="182" t="str">
        <f>Лист2!B39</f>
        <v>40х30х1,8</v>
      </c>
      <c r="C39" s="181"/>
      <c r="D39" s="182"/>
      <c r="E39" s="182">
        <v>192</v>
      </c>
      <c r="F39" s="182"/>
      <c r="G39" s="182"/>
      <c r="H39" s="182"/>
      <c r="I39" s="182">
        <v>6</v>
      </c>
      <c r="K39" s="182">
        <f>Лист2!F40</f>
        <v>38</v>
      </c>
      <c r="L39" s="182" t="str">
        <f>Лист2!G42</f>
        <v>40х40х1,4</v>
      </c>
      <c r="M39" s="181">
        <v>144</v>
      </c>
      <c r="N39" s="181">
        <v>144</v>
      </c>
      <c r="O39" s="182">
        <v>180</v>
      </c>
      <c r="P39" s="182">
        <v>132</v>
      </c>
      <c r="Q39" s="182"/>
      <c r="R39" s="181">
        <v>140</v>
      </c>
      <c r="S39" s="182">
        <v>6</v>
      </c>
      <c r="T39" s="36"/>
      <c r="U39" s="182">
        <f>Лист2!K29</f>
        <v>27</v>
      </c>
      <c r="V39" s="182" t="str">
        <f>Лист2!L29</f>
        <v>32 (2,5)/ДН 42 (2,5)</v>
      </c>
      <c r="W39" s="181"/>
      <c r="X39" s="181">
        <v>169</v>
      </c>
      <c r="Y39" s="181"/>
      <c r="Z39" s="182"/>
      <c r="AA39" s="182"/>
      <c r="AB39" s="182"/>
      <c r="AC39" s="186">
        <v>6</v>
      </c>
      <c r="AE39" s="194" t="s">
        <v>389</v>
      </c>
      <c r="AF39" s="197"/>
    </row>
    <row r="40" spans="1:32" ht="9" customHeight="1" x14ac:dyDescent="0.2">
      <c r="A40" s="182">
        <f>Лист2!A40</f>
        <v>38</v>
      </c>
      <c r="B40" s="182" t="str">
        <f>Лист2!B40</f>
        <v>40х30х2,0</v>
      </c>
      <c r="C40" s="181"/>
      <c r="D40" s="182"/>
      <c r="E40" s="182">
        <v>192</v>
      </c>
      <c r="F40" s="182"/>
      <c r="G40" s="182"/>
      <c r="H40" s="182"/>
      <c r="I40" s="182">
        <v>6</v>
      </c>
      <c r="K40" s="182">
        <f>Лист2!F41</f>
        <v>39</v>
      </c>
      <c r="L40" s="182" t="str">
        <f>Лист2!G43</f>
        <v>40х40х1,5</v>
      </c>
      <c r="M40" s="181">
        <v>144</v>
      </c>
      <c r="N40" s="181">
        <v>144</v>
      </c>
      <c r="O40" s="182">
        <v>180</v>
      </c>
      <c r="P40" s="182">
        <v>132</v>
      </c>
      <c r="Q40" s="182"/>
      <c r="R40" s="181">
        <v>140</v>
      </c>
      <c r="S40" s="182">
        <v>6</v>
      </c>
      <c r="T40" s="36"/>
      <c r="U40" s="182">
        <f>Лист2!K30</f>
        <v>28</v>
      </c>
      <c r="V40" s="182" t="str">
        <f>Лист2!L30</f>
        <v>32 (2,8)/ДН 42 (2,8)</v>
      </c>
      <c r="W40" s="181"/>
      <c r="X40" s="181">
        <v>169</v>
      </c>
      <c r="Y40" s="182"/>
      <c r="Z40" s="182"/>
      <c r="AA40" s="182"/>
      <c r="AB40" s="182"/>
      <c r="AC40" s="186">
        <v>6</v>
      </c>
      <c r="AE40" s="194" t="s">
        <v>390</v>
      </c>
      <c r="AF40" s="197"/>
    </row>
    <row r="41" spans="1:32" ht="9" customHeight="1" x14ac:dyDescent="0.2">
      <c r="A41" s="182">
        <f>Лист2!A41</f>
        <v>39</v>
      </c>
      <c r="B41" s="182" t="str">
        <f>Лист2!B41</f>
        <v>50х10х1,2</v>
      </c>
      <c r="C41" s="181"/>
      <c r="D41" s="182"/>
      <c r="E41" s="182">
        <v>500</v>
      </c>
      <c r="F41" s="182"/>
      <c r="G41" s="182"/>
      <c r="H41" s="182"/>
      <c r="I41" s="182">
        <v>6</v>
      </c>
      <c r="K41" s="182">
        <f>Лист2!F42</f>
        <v>40</v>
      </c>
      <c r="L41" s="182" t="str">
        <f>Лист2!G44</f>
        <v>40х40х1,7</v>
      </c>
      <c r="M41" s="181">
        <v>144</v>
      </c>
      <c r="N41" s="181">
        <v>144</v>
      </c>
      <c r="O41" s="182">
        <v>180</v>
      </c>
      <c r="P41" s="182">
        <v>132</v>
      </c>
      <c r="Q41" s="182"/>
      <c r="R41" s="181">
        <v>140</v>
      </c>
      <c r="S41" s="182">
        <v>6</v>
      </c>
      <c r="T41" s="36"/>
      <c r="U41" s="182">
        <f>Лист2!K31</f>
        <v>29</v>
      </c>
      <c r="V41" s="182" t="str">
        <f>Лист2!L31</f>
        <v>32 (3,0)/ДН 42 (3,0)</v>
      </c>
      <c r="W41" s="181"/>
      <c r="X41" s="181">
        <v>169</v>
      </c>
      <c r="Y41" s="181"/>
      <c r="Z41" s="182"/>
      <c r="AA41" s="182"/>
      <c r="AB41" s="182"/>
      <c r="AC41" s="186">
        <v>6</v>
      </c>
      <c r="AE41" s="194" t="s">
        <v>391</v>
      </c>
      <c r="AF41" s="197"/>
    </row>
    <row r="42" spans="1:32" ht="9" customHeight="1" x14ac:dyDescent="0.2">
      <c r="A42" s="182">
        <f>Лист2!A42</f>
        <v>40</v>
      </c>
      <c r="B42" s="182" t="str">
        <f>Лист2!B42</f>
        <v>50х20х1,5</v>
      </c>
      <c r="C42" s="181"/>
      <c r="D42" s="182"/>
      <c r="E42" s="182">
        <v>192</v>
      </c>
      <c r="F42" s="182"/>
      <c r="G42" s="182"/>
      <c r="H42" s="182"/>
      <c r="I42" s="182">
        <v>6</v>
      </c>
      <c r="K42" s="182">
        <f>Лист2!F43</f>
        <v>41</v>
      </c>
      <c r="L42" s="182" t="str">
        <f>Лист2!G45</f>
        <v>40х40х1,8</v>
      </c>
      <c r="M42" s="181">
        <v>144</v>
      </c>
      <c r="N42" s="181">
        <v>144</v>
      </c>
      <c r="O42" s="182">
        <v>180</v>
      </c>
      <c r="P42" s="182">
        <v>132</v>
      </c>
      <c r="Q42" s="182"/>
      <c r="R42" s="181">
        <v>140</v>
      </c>
      <c r="S42" s="182">
        <v>6</v>
      </c>
      <c r="T42" s="36"/>
      <c r="U42" s="182">
        <f>Лист2!K33</f>
        <v>31</v>
      </c>
      <c r="V42" s="182" t="str">
        <f>Лист2!L33</f>
        <v>40 (1,5)/ДН 48 (1,5)</v>
      </c>
      <c r="W42" s="181"/>
      <c r="X42" s="181">
        <v>127</v>
      </c>
      <c r="Y42" s="181"/>
      <c r="Z42" s="182"/>
      <c r="AA42" s="182"/>
      <c r="AB42" s="182"/>
      <c r="AC42" s="186">
        <v>6</v>
      </c>
      <c r="AE42" s="194" t="s">
        <v>392</v>
      </c>
      <c r="AF42" s="197"/>
    </row>
    <row r="43" spans="1:32" ht="9" customHeight="1" x14ac:dyDescent="0.2">
      <c r="A43" s="182">
        <f>Лист2!A43</f>
        <v>41</v>
      </c>
      <c r="B43" s="182" t="str">
        <f>Лист2!B43</f>
        <v>50х25х1,0</v>
      </c>
      <c r="C43" s="181"/>
      <c r="D43" s="182">
        <v>200</v>
      </c>
      <c r="E43" s="182">
        <v>192</v>
      </c>
      <c r="F43" s="182">
        <v>153</v>
      </c>
      <c r="G43" s="182">
        <v>200</v>
      </c>
      <c r="H43" s="182"/>
      <c r="I43" s="182">
        <v>6</v>
      </c>
      <c r="K43" s="182">
        <f>Лист2!F44</f>
        <v>42</v>
      </c>
      <c r="L43" s="182" t="str">
        <f>Лист2!G46</f>
        <v>40х40х2,0</v>
      </c>
      <c r="M43" s="181">
        <v>144</v>
      </c>
      <c r="N43" s="181">
        <v>144</v>
      </c>
      <c r="O43" s="182">
        <v>180</v>
      </c>
      <c r="P43" s="182">
        <v>132</v>
      </c>
      <c r="Q43" s="182"/>
      <c r="R43" s="181">
        <v>140</v>
      </c>
      <c r="S43" s="182">
        <v>6</v>
      </c>
      <c r="T43" s="36"/>
      <c r="U43" s="182">
        <f>Лист2!K34</f>
        <v>32</v>
      </c>
      <c r="V43" s="182" t="str">
        <f>Лист2!L34</f>
        <v>40 (1,7)/ДН 48 (1,7)</v>
      </c>
      <c r="W43" s="181"/>
      <c r="X43" s="181">
        <v>127</v>
      </c>
      <c r="Y43" s="181"/>
      <c r="Z43" s="182"/>
      <c r="AA43" s="182"/>
      <c r="AB43" s="182"/>
      <c r="AC43" s="182">
        <v>6</v>
      </c>
      <c r="AE43" s="196"/>
      <c r="AF43" s="198"/>
    </row>
    <row r="44" spans="1:32" ht="9" customHeight="1" x14ac:dyDescent="0.2">
      <c r="A44" s="182">
        <f>Лист2!A44</f>
        <v>42</v>
      </c>
      <c r="B44" s="182" t="str">
        <f>Лист2!B44</f>
        <v>50х25х1,1</v>
      </c>
      <c r="C44" s="181"/>
      <c r="D44" s="182">
        <v>200</v>
      </c>
      <c r="E44" s="182">
        <v>192</v>
      </c>
      <c r="F44" s="182">
        <v>153</v>
      </c>
      <c r="G44" s="182">
        <v>200</v>
      </c>
      <c r="H44" s="182"/>
      <c r="I44" s="182">
        <v>6</v>
      </c>
      <c r="K44" s="182">
        <f>Лист2!F45</f>
        <v>43</v>
      </c>
      <c r="L44" s="182" t="str">
        <f>Лист2!G47</f>
        <v>40х40х2,2</v>
      </c>
      <c r="M44" s="181">
        <v>144</v>
      </c>
      <c r="N44" s="181">
        <v>144</v>
      </c>
      <c r="O44" s="182">
        <v>180</v>
      </c>
      <c r="P44" s="182">
        <v>132</v>
      </c>
      <c r="Q44" s="182"/>
      <c r="R44" s="181">
        <v>140</v>
      </c>
      <c r="S44" s="182">
        <v>6</v>
      </c>
      <c r="T44" s="36"/>
      <c r="U44" s="182">
        <f>Лист2!K35</f>
        <v>33</v>
      </c>
      <c r="V44" s="182" t="str">
        <f>Лист2!L35</f>
        <v>40 (1,8)/ДН 48 (1,8)</v>
      </c>
      <c r="W44" s="181"/>
      <c r="X44" s="181">
        <v>127</v>
      </c>
      <c r="Y44" s="181"/>
      <c r="Z44" s="182"/>
      <c r="AA44" s="182"/>
      <c r="AB44" s="182"/>
      <c r="AC44" s="182">
        <v>6</v>
      </c>
      <c r="AE44" s="194" t="s">
        <v>680</v>
      </c>
      <c r="AF44" s="197">
        <v>795</v>
      </c>
    </row>
    <row r="45" spans="1:32" ht="9" customHeight="1" x14ac:dyDescent="0.2">
      <c r="A45" s="182">
        <f>Лист2!A45</f>
        <v>43</v>
      </c>
      <c r="B45" s="182" t="str">
        <f>Лист2!B45</f>
        <v>50х25х1,2</v>
      </c>
      <c r="C45" s="181"/>
      <c r="D45" s="182">
        <v>200</v>
      </c>
      <c r="E45" s="182">
        <v>192</v>
      </c>
      <c r="F45" s="182">
        <v>153</v>
      </c>
      <c r="G45" s="182">
        <v>200</v>
      </c>
      <c r="H45" s="182"/>
      <c r="I45" s="182">
        <v>6</v>
      </c>
      <c r="K45" s="182">
        <f>Лист2!F46</f>
        <v>44</v>
      </c>
      <c r="L45" s="182" t="str">
        <f>Лист2!G48</f>
        <v>40х40х2,5</v>
      </c>
      <c r="M45" s="181">
        <v>144</v>
      </c>
      <c r="N45" s="181">
        <v>144</v>
      </c>
      <c r="O45" s="182">
        <v>180</v>
      </c>
      <c r="P45" s="182">
        <v>132</v>
      </c>
      <c r="Q45" s="182"/>
      <c r="R45" s="181">
        <v>140</v>
      </c>
      <c r="S45" s="182">
        <v>6</v>
      </c>
      <c r="T45" s="36"/>
      <c r="U45" s="182">
        <f>Лист2!K36</f>
        <v>34</v>
      </c>
      <c r="V45" s="182" t="str">
        <f>Лист2!L36</f>
        <v>40 (2,0)/ДН 48 (2,0)</v>
      </c>
      <c r="W45" s="181"/>
      <c r="X45" s="181">
        <v>127</v>
      </c>
      <c r="Y45" s="181"/>
      <c r="Z45" s="182"/>
      <c r="AA45" s="182"/>
      <c r="AB45" s="182"/>
      <c r="AC45" s="182">
        <v>6</v>
      </c>
      <c r="AE45" s="194" t="s">
        <v>681</v>
      </c>
      <c r="AF45" s="197">
        <v>610</v>
      </c>
    </row>
    <row r="46" spans="1:32" ht="9" customHeight="1" x14ac:dyDescent="0.2">
      <c r="A46" s="182">
        <f>Лист2!A46</f>
        <v>44</v>
      </c>
      <c r="B46" s="182" t="str">
        <f>Лист2!B46</f>
        <v>50х25х1,4</v>
      </c>
      <c r="C46" s="181"/>
      <c r="D46" s="182">
        <v>200</v>
      </c>
      <c r="E46" s="182">
        <v>192</v>
      </c>
      <c r="F46" s="182">
        <v>153</v>
      </c>
      <c r="G46" s="182">
        <v>200</v>
      </c>
      <c r="H46" s="182"/>
      <c r="I46" s="182">
        <v>6</v>
      </c>
      <c r="K46" s="182">
        <f>Лист2!F47</f>
        <v>45</v>
      </c>
      <c r="L46" s="182" t="str">
        <f>Лист2!G49</f>
        <v>40х40х2,8</v>
      </c>
      <c r="M46" s="181">
        <v>144</v>
      </c>
      <c r="N46" s="181">
        <v>144</v>
      </c>
      <c r="O46" s="182">
        <v>180</v>
      </c>
      <c r="P46" s="182">
        <v>132</v>
      </c>
      <c r="Q46" s="182"/>
      <c r="R46" s="181">
        <v>140</v>
      </c>
      <c r="S46" s="182">
        <v>6</v>
      </c>
      <c r="T46" s="36"/>
      <c r="U46" s="182">
        <f>Лист2!K37</f>
        <v>35</v>
      </c>
      <c r="V46" s="182" t="str">
        <f>Лист2!L37</f>
        <v>40 (2,5)/ДН 48 (2,5)</v>
      </c>
      <c r="W46" s="181"/>
      <c r="X46" s="181">
        <v>127</v>
      </c>
      <c r="Y46" s="182"/>
      <c r="Z46" s="182"/>
      <c r="AA46" s="182"/>
      <c r="AB46" s="182"/>
      <c r="AC46" s="182">
        <v>6</v>
      </c>
      <c r="AE46" s="194" t="s">
        <v>682</v>
      </c>
      <c r="AF46" s="197">
        <v>435</v>
      </c>
    </row>
    <row r="47" spans="1:32" ht="9" customHeight="1" x14ac:dyDescent="0.2">
      <c r="A47" s="182">
        <f>Лист2!A47</f>
        <v>45</v>
      </c>
      <c r="B47" s="182" t="str">
        <f>Лист2!B47</f>
        <v>50х25х1,5</v>
      </c>
      <c r="C47" s="181"/>
      <c r="D47" s="182">
        <v>200</v>
      </c>
      <c r="E47" s="182">
        <v>192</v>
      </c>
      <c r="F47" s="182">
        <v>153</v>
      </c>
      <c r="G47" s="182">
        <v>200</v>
      </c>
      <c r="H47" s="182"/>
      <c r="I47" s="182">
        <v>6</v>
      </c>
      <c r="K47" s="182">
        <f>Лист2!F48</f>
        <v>46</v>
      </c>
      <c r="L47" s="182" t="str">
        <f>Лист2!G50</f>
        <v>40х40х3,0</v>
      </c>
      <c r="M47" s="181">
        <v>144</v>
      </c>
      <c r="N47" s="181">
        <v>144</v>
      </c>
      <c r="O47" s="182">
        <v>180</v>
      </c>
      <c r="P47" s="182">
        <v>132</v>
      </c>
      <c r="Q47" s="182"/>
      <c r="R47" s="181">
        <v>140</v>
      </c>
      <c r="S47" s="182">
        <v>6</v>
      </c>
      <c r="T47" s="36"/>
      <c r="U47" s="182">
        <f>Лист2!K39</f>
        <v>37</v>
      </c>
      <c r="V47" s="182" t="str">
        <f>Лист2!L39</f>
        <v>40 (3,0)/ДН 48 (3,0)</v>
      </c>
      <c r="W47" s="181"/>
      <c r="X47" s="181">
        <v>127</v>
      </c>
      <c r="Y47" s="182"/>
      <c r="Z47" s="182"/>
      <c r="AA47" s="182"/>
      <c r="AB47" s="182"/>
      <c r="AC47" s="182">
        <v>6</v>
      </c>
      <c r="AE47" s="194" t="s">
        <v>683</v>
      </c>
      <c r="AF47" s="197">
        <v>340</v>
      </c>
    </row>
    <row r="48" spans="1:32" ht="9" customHeight="1" x14ac:dyDescent="0.2">
      <c r="A48" s="182">
        <f>Лист2!A48</f>
        <v>46</v>
      </c>
      <c r="B48" s="182" t="str">
        <f>Лист2!B48</f>
        <v>50х25х1,8</v>
      </c>
      <c r="C48" s="181"/>
      <c r="D48" s="182">
        <v>200</v>
      </c>
      <c r="E48" s="182">
        <v>192</v>
      </c>
      <c r="F48" s="182">
        <v>153</v>
      </c>
      <c r="G48" s="182">
        <v>200</v>
      </c>
      <c r="H48" s="182"/>
      <c r="I48" s="182">
        <v>6</v>
      </c>
      <c r="K48" s="182">
        <f>Лист2!F49</f>
        <v>47</v>
      </c>
      <c r="L48" s="182" t="str">
        <f>Лист2!G51</f>
        <v>40х40х4,0</v>
      </c>
      <c r="M48" s="181">
        <v>144</v>
      </c>
      <c r="N48" s="181">
        <v>144</v>
      </c>
      <c r="O48" s="182">
        <v>180</v>
      </c>
      <c r="P48" s="182">
        <v>132</v>
      </c>
      <c r="Q48" s="182"/>
      <c r="R48" s="181">
        <v>140</v>
      </c>
      <c r="S48" s="182">
        <v>6</v>
      </c>
      <c r="T48" s="36"/>
      <c r="U48" s="182">
        <f>Лист2!K40</f>
        <v>38</v>
      </c>
      <c r="V48" s="182" t="str">
        <f>Лист2!L40</f>
        <v>40 (3,5)/ДН 48 (3,5)</v>
      </c>
      <c r="W48" s="181"/>
      <c r="X48" s="181">
        <v>127</v>
      </c>
      <c r="Y48" s="182"/>
      <c r="Z48" s="182"/>
      <c r="AA48" s="182"/>
      <c r="AB48" s="182"/>
      <c r="AC48" s="182">
        <v>6</v>
      </c>
      <c r="AE48" s="194" t="s">
        <v>684</v>
      </c>
      <c r="AF48" s="197"/>
    </row>
    <row r="49" spans="1:32" ht="9" customHeight="1" x14ac:dyDescent="0.2">
      <c r="A49" s="182">
        <f>Лист2!A49</f>
        <v>47</v>
      </c>
      <c r="B49" s="182" t="str">
        <f>Лист2!B49</f>
        <v>50х25х2,0</v>
      </c>
      <c r="C49" s="181"/>
      <c r="D49" s="182">
        <v>200</v>
      </c>
      <c r="E49" s="182">
        <v>192</v>
      </c>
      <c r="F49" s="182">
        <v>153</v>
      </c>
      <c r="G49" s="182">
        <v>200</v>
      </c>
      <c r="H49" s="182"/>
      <c r="I49" s="182">
        <v>6</v>
      </c>
      <c r="K49" s="182">
        <f>Лист2!F50</f>
        <v>48</v>
      </c>
      <c r="L49" s="182" t="str">
        <f>Лист2!G52</f>
        <v>50х50х1,4</v>
      </c>
      <c r="M49" s="181">
        <v>100</v>
      </c>
      <c r="N49" s="181">
        <v>100</v>
      </c>
      <c r="O49" s="182">
        <v>156</v>
      </c>
      <c r="P49" s="181">
        <v>100</v>
      </c>
      <c r="Q49" s="182"/>
      <c r="R49" s="183"/>
      <c r="S49" s="182">
        <v>6</v>
      </c>
      <c r="T49" s="36"/>
      <c r="U49" s="182">
        <f>Лист2!K41</f>
        <v>39</v>
      </c>
      <c r="V49" s="182" t="str">
        <f>Лист2!L41</f>
        <v>40 (4,0)/ДН 48 (4,0)</v>
      </c>
      <c r="W49" s="181"/>
      <c r="X49" s="181">
        <v>127</v>
      </c>
      <c r="Y49" s="182"/>
      <c r="Z49" s="182"/>
      <c r="AA49" s="182"/>
      <c r="AB49" s="182"/>
      <c r="AC49" s="182">
        <v>6</v>
      </c>
      <c r="AE49" s="194" t="s">
        <v>685</v>
      </c>
      <c r="AF49" s="197"/>
    </row>
    <row r="50" spans="1:32" ht="9" customHeight="1" x14ac:dyDescent="0.2">
      <c r="A50" s="182">
        <f>Лист2!A50</f>
        <v>48</v>
      </c>
      <c r="B50" s="182" t="str">
        <f>Лист2!B50</f>
        <v>50х25х2,5</v>
      </c>
      <c r="C50" s="181">
        <v>108</v>
      </c>
      <c r="D50" s="182">
        <v>200</v>
      </c>
      <c r="E50" s="182">
        <v>192</v>
      </c>
      <c r="F50" s="182">
        <v>153</v>
      </c>
      <c r="G50" s="182">
        <v>200</v>
      </c>
      <c r="H50" s="182"/>
      <c r="I50" s="182">
        <v>6</v>
      </c>
      <c r="K50" s="182">
        <f>Лист2!F51</f>
        <v>49</v>
      </c>
      <c r="L50" s="182" t="str">
        <f>Лист2!G53</f>
        <v>50х50х1,5</v>
      </c>
      <c r="M50" s="181">
        <v>100</v>
      </c>
      <c r="N50" s="181">
        <v>100</v>
      </c>
      <c r="O50" s="182">
        <v>156</v>
      </c>
      <c r="P50" s="181">
        <v>100</v>
      </c>
      <c r="Q50" s="182"/>
      <c r="R50" s="183"/>
      <c r="S50" s="182">
        <v>6</v>
      </c>
      <c r="T50" s="36"/>
      <c r="U50" s="182">
        <f>Лист2!K42</f>
        <v>40</v>
      </c>
      <c r="V50" s="182" t="str">
        <f>Лист2!L42</f>
        <v>57 (1,5)</v>
      </c>
      <c r="W50" s="181"/>
      <c r="X50" s="181">
        <v>91</v>
      </c>
      <c r="Y50" s="182">
        <v>76</v>
      </c>
      <c r="Z50" s="182"/>
      <c r="AA50" s="182"/>
      <c r="AB50" s="182"/>
      <c r="AC50" s="182">
        <v>6</v>
      </c>
      <c r="AE50" s="194" t="s">
        <v>686</v>
      </c>
      <c r="AF50" s="197"/>
    </row>
    <row r="51" spans="1:32" ht="9" customHeight="1" x14ac:dyDescent="0.2">
      <c r="A51" s="182">
        <f>Лист2!A51</f>
        <v>49</v>
      </c>
      <c r="B51" s="182" t="str">
        <f>Лист2!B51</f>
        <v>50х30х1,0</v>
      </c>
      <c r="C51" s="181"/>
      <c r="D51" s="182">
        <v>160</v>
      </c>
      <c r="E51" s="182">
        <v>170</v>
      </c>
      <c r="F51" s="182"/>
      <c r="G51" s="182"/>
      <c r="H51" s="182"/>
      <c r="I51" s="182">
        <v>6</v>
      </c>
      <c r="K51" s="182">
        <f>Лист2!F52</f>
        <v>50</v>
      </c>
      <c r="L51" s="182" t="str">
        <f>Лист2!G54</f>
        <v>50х50х1,7</v>
      </c>
      <c r="M51" s="181">
        <v>100</v>
      </c>
      <c r="N51" s="181">
        <v>100</v>
      </c>
      <c r="O51" s="182">
        <v>156</v>
      </c>
      <c r="P51" s="181">
        <v>100</v>
      </c>
      <c r="Q51" s="182"/>
      <c r="R51" s="183"/>
      <c r="S51" s="182">
        <v>6</v>
      </c>
      <c r="T51" s="36"/>
      <c r="U51" s="182">
        <f>Лист2!K43</f>
        <v>41</v>
      </c>
      <c r="V51" s="182" t="str">
        <f>Лист2!L43</f>
        <v>57 (1,8)</v>
      </c>
      <c r="W51" s="181"/>
      <c r="X51" s="181">
        <v>91</v>
      </c>
      <c r="Y51" s="182">
        <v>76</v>
      </c>
      <c r="Z51" s="182"/>
      <c r="AA51" s="182"/>
      <c r="AB51" s="182"/>
      <c r="AC51" s="182">
        <v>6</v>
      </c>
      <c r="AE51" s="194" t="s">
        <v>687</v>
      </c>
      <c r="AF51" s="197"/>
    </row>
    <row r="52" spans="1:32" ht="9" customHeight="1" x14ac:dyDescent="0.2">
      <c r="A52" s="182">
        <f>Лист2!A52</f>
        <v>50</v>
      </c>
      <c r="B52" s="182" t="str">
        <f>Лист2!B52</f>
        <v>50х30х1,2</v>
      </c>
      <c r="C52" s="181"/>
      <c r="D52" s="182">
        <v>160</v>
      </c>
      <c r="E52" s="182">
        <v>170</v>
      </c>
      <c r="F52" s="182"/>
      <c r="G52" s="182"/>
      <c r="H52" s="182"/>
      <c r="I52" s="182">
        <v>6</v>
      </c>
      <c r="K52" s="182">
        <f>Лист2!F53</f>
        <v>51</v>
      </c>
      <c r="L52" s="182" t="str">
        <f>Лист2!G55</f>
        <v>50х50х1,8</v>
      </c>
      <c r="M52" s="181">
        <v>100</v>
      </c>
      <c r="N52" s="181">
        <v>100</v>
      </c>
      <c r="O52" s="182">
        <v>156</v>
      </c>
      <c r="P52" s="181">
        <v>100</v>
      </c>
      <c r="Q52" s="182"/>
      <c r="R52" s="183"/>
      <c r="S52" s="182">
        <v>6</v>
      </c>
      <c r="T52" s="36"/>
      <c r="U52" s="182">
        <f>Лист2!K44</f>
        <v>42</v>
      </c>
      <c r="V52" s="182" t="str">
        <f>Лист2!L44</f>
        <v>57 (2,0)</v>
      </c>
      <c r="W52" s="181"/>
      <c r="X52" s="181">
        <v>91</v>
      </c>
      <c r="Y52" s="182">
        <v>76</v>
      </c>
      <c r="Z52" s="182"/>
      <c r="AA52" s="182"/>
      <c r="AB52" s="182"/>
      <c r="AC52" s="182">
        <v>6</v>
      </c>
    </row>
    <row r="53" spans="1:32" ht="9" customHeight="1" x14ac:dyDescent="0.2">
      <c r="A53" s="182">
        <f>Лист2!A53</f>
        <v>51</v>
      </c>
      <c r="B53" s="182" t="str">
        <f>Лист2!B53</f>
        <v>50х30х1,4</v>
      </c>
      <c r="C53" s="181"/>
      <c r="D53" s="182">
        <v>160</v>
      </c>
      <c r="E53" s="182">
        <v>170</v>
      </c>
      <c r="F53" s="182"/>
      <c r="G53" s="182"/>
      <c r="H53" s="182"/>
      <c r="I53" s="182">
        <v>6</v>
      </c>
      <c r="K53" s="182">
        <f>Лист2!F54</f>
        <v>52</v>
      </c>
      <c r="L53" s="182" t="str">
        <f>Лист2!G56</f>
        <v>50х50х2,0</v>
      </c>
      <c r="M53" s="181">
        <v>100</v>
      </c>
      <c r="N53" s="181">
        <v>100</v>
      </c>
      <c r="O53" s="182">
        <v>156</v>
      </c>
      <c r="P53" s="181">
        <v>100</v>
      </c>
      <c r="Q53" s="182"/>
      <c r="R53" s="183"/>
      <c r="S53" s="182">
        <v>6</v>
      </c>
      <c r="T53" s="36"/>
      <c r="U53" s="182">
        <f>Лист2!K45</f>
        <v>43</v>
      </c>
      <c r="V53" s="182" t="str">
        <f>Лист2!L45</f>
        <v>57 (2,5)</v>
      </c>
      <c r="W53" s="181"/>
      <c r="X53" s="181">
        <v>91</v>
      </c>
      <c r="Y53" s="181">
        <v>76</v>
      </c>
      <c r="Z53" s="182"/>
      <c r="AA53" s="182"/>
      <c r="AB53" s="182"/>
      <c r="AC53" s="182">
        <v>6</v>
      </c>
    </row>
    <row r="54" spans="1:32" ht="9" customHeight="1" x14ac:dyDescent="0.2">
      <c r="A54" s="182">
        <f>Лист2!A54</f>
        <v>52</v>
      </c>
      <c r="B54" s="182" t="str">
        <f>Лист2!B54</f>
        <v>50х30х1,5</v>
      </c>
      <c r="C54" s="181"/>
      <c r="D54" s="182">
        <v>160</v>
      </c>
      <c r="E54" s="182">
        <v>170</v>
      </c>
      <c r="F54" s="182"/>
      <c r="G54" s="182"/>
      <c r="H54" s="182"/>
      <c r="I54" s="182">
        <v>6</v>
      </c>
      <c r="K54" s="182">
        <f>Лист2!F55</f>
        <v>53</v>
      </c>
      <c r="L54" s="182" t="str">
        <f>Лист2!G57</f>
        <v>50х50х2,2</v>
      </c>
      <c r="M54" s="181">
        <v>100</v>
      </c>
      <c r="N54" s="181">
        <v>100</v>
      </c>
      <c r="O54" s="182">
        <v>156</v>
      </c>
      <c r="P54" s="181">
        <v>100</v>
      </c>
      <c r="Q54" s="182"/>
      <c r="R54" s="183"/>
      <c r="S54" s="182">
        <v>6</v>
      </c>
      <c r="T54" s="36"/>
      <c r="U54" s="182">
        <f>Лист2!K46</f>
        <v>44</v>
      </c>
      <c r="V54" s="182" t="str">
        <f>Лист2!L46</f>
        <v>57 (3,0)</v>
      </c>
      <c r="W54" s="181"/>
      <c r="X54" s="181">
        <v>91</v>
      </c>
      <c r="Y54" s="182">
        <v>76</v>
      </c>
      <c r="Z54" s="182"/>
      <c r="AA54" s="182"/>
      <c r="AB54" s="182"/>
      <c r="AC54" s="182">
        <v>6</v>
      </c>
    </row>
    <row r="55" spans="1:32" ht="9" customHeight="1" x14ac:dyDescent="0.2">
      <c r="A55" s="182">
        <f>Лист2!A55</f>
        <v>53</v>
      </c>
      <c r="B55" s="182" t="str">
        <f>Лист2!B55</f>
        <v>50х30х1,8</v>
      </c>
      <c r="C55" s="181"/>
      <c r="D55" s="182">
        <v>160</v>
      </c>
      <c r="E55" s="182">
        <v>170</v>
      </c>
      <c r="F55" s="182"/>
      <c r="G55" s="182"/>
      <c r="H55" s="182"/>
      <c r="I55" s="182">
        <v>6</v>
      </c>
      <c r="K55" s="182">
        <f>Лист2!F56</f>
        <v>54</v>
      </c>
      <c r="L55" s="182" t="str">
        <f>Лист2!G58</f>
        <v>50х50х2,5</v>
      </c>
      <c r="M55" s="181">
        <v>100</v>
      </c>
      <c r="N55" s="181">
        <v>100</v>
      </c>
      <c r="O55" s="182">
        <v>156</v>
      </c>
      <c r="P55" s="181">
        <v>100</v>
      </c>
      <c r="Q55" s="182"/>
      <c r="R55" s="184"/>
      <c r="S55" s="182">
        <v>6</v>
      </c>
      <c r="T55" s="36"/>
      <c r="U55" s="182">
        <f>Лист2!K47</f>
        <v>45</v>
      </c>
      <c r="V55" s="182" t="str">
        <f>Лист2!L47</f>
        <v>57 (3,5)</v>
      </c>
      <c r="W55" s="181"/>
      <c r="X55" s="181">
        <v>91</v>
      </c>
      <c r="Y55" s="181">
        <v>76</v>
      </c>
      <c r="Z55" s="182"/>
      <c r="AA55" s="182"/>
      <c r="AB55" s="182"/>
      <c r="AC55" s="182">
        <v>6</v>
      </c>
    </row>
    <row r="56" spans="1:32" ht="9" customHeight="1" x14ac:dyDescent="0.2">
      <c r="A56" s="182">
        <f>Лист2!A56</f>
        <v>54</v>
      </c>
      <c r="B56" s="182" t="str">
        <f>Лист2!B56</f>
        <v>50х30х2,0</v>
      </c>
      <c r="C56" s="181"/>
      <c r="D56" s="182">
        <v>160</v>
      </c>
      <c r="E56" s="182">
        <v>170</v>
      </c>
      <c r="F56" s="182"/>
      <c r="G56" s="182"/>
      <c r="H56" s="182"/>
      <c r="I56" s="182">
        <v>6</v>
      </c>
      <c r="K56" s="182">
        <f>Лист2!F57</f>
        <v>55</v>
      </c>
      <c r="L56" s="182" t="str">
        <f>Лист2!G59</f>
        <v>50х50х2,8</v>
      </c>
      <c r="M56" s="181">
        <v>100</v>
      </c>
      <c r="N56" s="181">
        <v>100</v>
      </c>
      <c r="O56" s="182">
        <v>156</v>
      </c>
      <c r="P56" s="181">
        <v>100</v>
      </c>
      <c r="Q56" s="182"/>
      <c r="R56" s="183"/>
      <c r="S56" s="182">
        <v>6</v>
      </c>
      <c r="T56" s="36"/>
      <c r="U56" s="182">
        <f>Лист2!K48</f>
        <v>46</v>
      </c>
      <c r="V56" s="182" t="str">
        <f>Лист2!L48</f>
        <v>50 (2,0)/ДН 60 (2,0)</v>
      </c>
      <c r="W56" s="181"/>
      <c r="X56" s="181"/>
      <c r="Y56" s="182"/>
      <c r="Z56" s="182"/>
      <c r="AA56" s="182"/>
      <c r="AB56" s="182"/>
      <c r="AC56" s="182">
        <v>6</v>
      </c>
    </row>
    <row r="57" spans="1:32" ht="9" customHeight="1" x14ac:dyDescent="0.2">
      <c r="A57" s="182">
        <f>Лист2!A57</f>
        <v>55</v>
      </c>
      <c r="B57" s="182" t="str">
        <f>Лист2!B57</f>
        <v>60х30х1,4</v>
      </c>
      <c r="C57" s="181">
        <v>96</v>
      </c>
      <c r="D57" s="182">
        <v>144</v>
      </c>
      <c r="E57" s="182">
        <v>198</v>
      </c>
      <c r="F57" s="182"/>
      <c r="G57" s="182">
        <v>128</v>
      </c>
      <c r="H57" s="182"/>
      <c r="I57" s="182">
        <v>6</v>
      </c>
      <c r="K57" s="182">
        <f>Лист2!F58</f>
        <v>56</v>
      </c>
      <c r="L57" s="182" t="str">
        <f>Лист2!G60</f>
        <v>50х50х3,0</v>
      </c>
      <c r="M57" s="181">
        <v>100</v>
      </c>
      <c r="N57" s="181">
        <v>100</v>
      </c>
      <c r="O57" s="182">
        <v>156</v>
      </c>
      <c r="P57" s="181">
        <v>100</v>
      </c>
      <c r="Q57" s="182"/>
      <c r="R57" s="183"/>
      <c r="S57" s="182">
        <v>6</v>
      </c>
      <c r="T57" s="36"/>
      <c r="U57" s="182">
        <f>Лист2!K49</f>
        <v>47</v>
      </c>
      <c r="V57" s="182" t="str">
        <f>Лист2!L49</f>
        <v>50 (2,5)/ДН 60 (2,5)</v>
      </c>
      <c r="W57" s="181"/>
      <c r="X57" s="181"/>
      <c r="Y57" s="182"/>
      <c r="Z57" s="182"/>
      <c r="AA57" s="182"/>
      <c r="AB57" s="182"/>
      <c r="AC57" s="182">
        <v>6</v>
      </c>
    </row>
    <row r="58" spans="1:32" ht="9" customHeight="1" x14ac:dyDescent="0.2">
      <c r="A58" s="182">
        <f>Лист2!A58</f>
        <v>56</v>
      </c>
      <c r="B58" s="182" t="str">
        <f>Лист2!B58</f>
        <v>60х30х1,5</v>
      </c>
      <c r="C58" s="181">
        <v>96</v>
      </c>
      <c r="D58" s="182">
        <v>144</v>
      </c>
      <c r="E58" s="182">
        <v>198</v>
      </c>
      <c r="F58" s="182"/>
      <c r="G58" s="182">
        <v>128</v>
      </c>
      <c r="H58" s="182"/>
      <c r="I58" s="182">
        <v>6</v>
      </c>
      <c r="K58" s="182">
        <f>Лист2!F59</f>
        <v>57</v>
      </c>
      <c r="L58" s="182" t="str">
        <f>Лист2!G61</f>
        <v>50х50х3,5</v>
      </c>
      <c r="M58" s="181">
        <v>100</v>
      </c>
      <c r="N58" s="181">
        <v>100</v>
      </c>
      <c r="O58" s="182">
        <v>156</v>
      </c>
      <c r="P58" s="181">
        <v>100</v>
      </c>
      <c r="Q58" s="182"/>
      <c r="R58" s="183"/>
      <c r="S58" s="182">
        <v>6</v>
      </c>
      <c r="T58" s="36"/>
      <c r="U58" s="182">
        <f>Лист2!K50</f>
        <v>48</v>
      </c>
      <c r="V58" s="182" t="str">
        <f>Лист2!L50</f>
        <v>50 (3,0)/ДН 60 (3,0)</v>
      </c>
      <c r="W58" s="181"/>
      <c r="X58" s="181"/>
      <c r="Y58" s="182"/>
      <c r="Z58" s="182"/>
      <c r="AA58" s="182"/>
      <c r="AB58" s="182"/>
      <c r="AC58" s="182">
        <v>6</v>
      </c>
    </row>
    <row r="59" spans="1:32" ht="9" customHeight="1" x14ac:dyDescent="0.2">
      <c r="A59" s="182">
        <f>Лист2!A59</f>
        <v>57</v>
      </c>
      <c r="B59" s="182" t="str">
        <f>Лист2!B59</f>
        <v>60х30х1,8</v>
      </c>
      <c r="C59" s="181"/>
      <c r="D59" s="182">
        <v>144</v>
      </c>
      <c r="E59" s="182">
        <v>198</v>
      </c>
      <c r="F59" s="182"/>
      <c r="G59" s="182">
        <v>128</v>
      </c>
      <c r="H59" s="182"/>
      <c r="I59" s="182">
        <v>6</v>
      </c>
      <c r="K59" s="182">
        <f>Лист2!F60</f>
        <v>58</v>
      </c>
      <c r="L59" s="182" t="str">
        <f>Лист2!G62</f>
        <v>50х50х4,0</v>
      </c>
      <c r="M59" s="181">
        <v>100</v>
      </c>
      <c r="N59" s="181">
        <v>100</v>
      </c>
      <c r="O59" s="182">
        <v>156</v>
      </c>
      <c r="P59" s="181">
        <v>100</v>
      </c>
      <c r="Q59" s="182"/>
      <c r="R59" s="183"/>
      <c r="S59" s="182">
        <v>12</v>
      </c>
      <c r="T59" s="36"/>
      <c r="U59" s="182">
        <f>Лист2!K51</f>
        <v>49</v>
      </c>
      <c r="V59" s="182" t="str">
        <f>Лист2!L51</f>
        <v>76 (1,5)</v>
      </c>
      <c r="W59" s="181"/>
      <c r="X59" s="181">
        <v>61</v>
      </c>
      <c r="Y59" s="182">
        <v>61</v>
      </c>
      <c r="Z59" s="182"/>
      <c r="AA59" s="182"/>
      <c r="AB59" s="182"/>
      <c r="AC59" s="182">
        <v>6</v>
      </c>
    </row>
    <row r="60" spans="1:32" ht="9" customHeight="1" x14ac:dyDescent="0.2">
      <c r="A60" s="182">
        <f>Лист2!A60</f>
        <v>58</v>
      </c>
      <c r="B60" s="182" t="str">
        <f>Лист2!B60</f>
        <v>60х30х2,0</v>
      </c>
      <c r="C60" s="181"/>
      <c r="D60" s="182">
        <v>144</v>
      </c>
      <c r="E60" s="182">
        <v>198</v>
      </c>
      <c r="F60" s="182"/>
      <c r="G60" s="182">
        <v>128</v>
      </c>
      <c r="H60" s="182"/>
      <c r="I60" s="182">
        <v>6</v>
      </c>
      <c r="K60" s="182">
        <f>Лист2!F61</f>
        <v>59</v>
      </c>
      <c r="L60" s="182" t="str">
        <f>Лист2!G63</f>
        <v>60х60х1,5</v>
      </c>
      <c r="M60" s="181">
        <v>90</v>
      </c>
      <c r="N60" s="181">
        <v>90</v>
      </c>
      <c r="O60" s="182">
        <v>110</v>
      </c>
      <c r="P60" s="182"/>
      <c r="Q60" s="182">
        <v>64</v>
      </c>
      <c r="R60" s="183">
        <v>90</v>
      </c>
      <c r="S60" s="182">
        <v>6</v>
      </c>
      <c r="T60" s="36"/>
      <c r="U60" s="182">
        <f>Лист2!K52</f>
        <v>50</v>
      </c>
      <c r="V60" s="182" t="str">
        <f>Лист2!L52</f>
        <v>76 (1,6)</v>
      </c>
      <c r="W60" s="181"/>
      <c r="X60" s="181">
        <v>61</v>
      </c>
      <c r="Y60" s="182">
        <v>61</v>
      </c>
      <c r="Z60" s="182"/>
      <c r="AA60" s="182"/>
      <c r="AB60" s="182"/>
      <c r="AC60" s="182">
        <v>6</v>
      </c>
    </row>
    <row r="61" spans="1:32" ht="9" customHeight="1" x14ac:dyDescent="0.2">
      <c r="A61" s="182">
        <f>Лист2!A61</f>
        <v>59</v>
      </c>
      <c r="B61" s="182" t="str">
        <f>Лист2!B61</f>
        <v>60х30х2,5</v>
      </c>
      <c r="C61" s="181"/>
      <c r="D61" s="182">
        <v>144</v>
      </c>
      <c r="E61" s="182">
        <v>198</v>
      </c>
      <c r="F61" s="182"/>
      <c r="G61" s="182">
        <v>128</v>
      </c>
      <c r="H61" s="182"/>
      <c r="I61" s="182">
        <v>6</v>
      </c>
      <c r="K61" s="182">
        <f>Лист2!F62</f>
        <v>60</v>
      </c>
      <c r="L61" s="182" t="str">
        <f>Лист2!G64</f>
        <v>60х60х1,7</v>
      </c>
      <c r="M61" s="181">
        <v>90</v>
      </c>
      <c r="N61" s="181">
        <v>90</v>
      </c>
      <c r="O61" s="182">
        <v>110</v>
      </c>
      <c r="P61" s="182"/>
      <c r="Q61" s="182">
        <v>64</v>
      </c>
      <c r="R61" s="183">
        <v>90</v>
      </c>
      <c r="S61" s="182">
        <v>6</v>
      </c>
      <c r="T61" s="36"/>
      <c r="U61" s="182">
        <f>Лист2!K53</f>
        <v>51</v>
      </c>
      <c r="V61" s="182" t="str">
        <f>Лист2!L53</f>
        <v>76 (1,8)</v>
      </c>
      <c r="W61" s="181"/>
      <c r="X61" s="181">
        <v>61</v>
      </c>
      <c r="Y61" s="182">
        <v>61</v>
      </c>
      <c r="Z61" s="182"/>
      <c r="AA61" s="182"/>
      <c r="AB61" s="182"/>
      <c r="AC61" s="182">
        <v>6</v>
      </c>
    </row>
    <row r="62" spans="1:32" ht="9" customHeight="1" x14ac:dyDescent="0.2">
      <c r="A62" s="182">
        <f>Лист2!A62</f>
        <v>60</v>
      </c>
      <c r="B62" s="182" t="str">
        <f>Лист2!B62</f>
        <v>60х30х2,8</v>
      </c>
      <c r="C62" s="181"/>
      <c r="D62" s="182">
        <v>144</v>
      </c>
      <c r="E62" s="182">
        <v>198</v>
      </c>
      <c r="F62" s="182"/>
      <c r="G62" s="182">
        <v>128</v>
      </c>
      <c r="H62" s="182"/>
      <c r="I62" s="182">
        <v>6</v>
      </c>
      <c r="K62" s="182">
        <f>Лист2!F63</f>
        <v>61</v>
      </c>
      <c r="L62" s="182" t="str">
        <f>Лист2!G65</f>
        <v>60х60х1,8</v>
      </c>
      <c r="M62" s="181">
        <v>90</v>
      </c>
      <c r="N62" s="181">
        <v>90</v>
      </c>
      <c r="O62" s="182">
        <v>110</v>
      </c>
      <c r="P62" s="182"/>
      <c r="Q62" s="182">
        <v>64</v>
      </c>
      <c r="R62" s="183">
        <v>90</v>
      </c>
      <c r="S62" s="182">
        <v>6</v>
      </c>
      <c r="T62" s="199"/>
      <c r="U62" s="182">
        <f>Лист2!K54</f>
        <v>52</v>
      </c>
      <c r="V62" s="182" t="str">
        <f>Лист2!L54</f>
        <v>76 (2,0)</v>
      </c>
      <c r="W62" s="181"/>
      <c r="X62" s="181">
        <v>61</v>
      </c>
      <c r="Y62" s="182">
        <v>61</v>
      </c>
      <c r="Z62" s="182"/>
      <c r="AA62" s="182"/>
      <c r="AB62" s="182"/>
      <c r="AC62" s="182">
        <v>6</v>
      </c>
    </row>
    <row r="63" spans="1:32" ht="9" customHeight="1" x14ac:dyDescent="0.2">
      <c r="A63" s="182">
        <f>Лист2!A63</f>
        <v>61</v>
      </c>
      <c r="B63" s="182" t="str">
        <f>Лист2!B63</f>
        <v>60х30х3,0</v>
      </c>
      <c r="C63" s="181"/>
      <c r="D63" s="182">
        <v>144</v>
      </c>
      <c r="E63" s="182">
        <v>198</v>
      </c>
      <c r="F63" s="182"/>
      <c r="G63" s="182">
        <v>128</v>
      </c>
      <c r="H63" s="182"/>
      <c r="I63" s="182">
        <v>6</v>
      </c>
      <c r="K63" s="182">
        <f>Лист2!F64</f>
        <v>62</v>
      </c>
      <c r="L63" s="182" t="str">
        <f>Лист2!G66</f>
        <v>60х60х2,0</v>
      </c>
      <c r="M63" s="181">
        <v>90</v>
      </c>
      <c r="N63" s="181">
        <v>90</v>
      </c>
      <c r="O63" s="182">
        <v>110</v>
      </c>
      <c r="P63" s="182"/>
      <c r="Q63" s="182">
        <v>64</v>
      </c>
      <c r="R63" s="183">
        <v>90</v>
      </c>
      <c r="S63" s="182">
        <v>6</v>
      </c>
      <c r="T63" s="199"/>
      <c r="U63" s="182">
        <f>Лист2!K55</f>
        <v>53</v>
      </c>
      <c r="V63" s="182" t="str">
        <f>Лист2!L55</f>
        <v>76 (2,5)</v>
      </c>
      <c r="W63" s="181"/>
      <c r="X63" s="181">
        <v>61</v>
      </c>
      <c r="Y63" s="182">
        <v>61</v>
      </c>
      <c r="Z63" s="182"/>
      <c r="AA63" s="182"/>
      <c r="AB63" s="182"/>
      <c r="AC63" s="187">
        <v>6</v>
      </c>
    </row>
    <row r="64" spans="1:32" ht="9" customHeight="1" x14ac:dyDescent="0.2">
      <c r="A64" s="182">
        <f>Лист2!A64</f>
        <v>62</v>
      </c>
      <c r="B64" s="182" t="str">
        <f>Лист2!B64</f>
        <v>60х40х1,4</v>
      </c>
      <c r="C64" s="181"/>
      <c r="D64" s="192">
        <v>108</v>
      </c>
      <c r="E64" s="182">
        <v>165</v>
      </c>
      <c r="F64" s="182"/>
      <c r="G64" s="182">
        <v>96</v>
      </c>
      <c r="H64" s="182">
        <v>108</v>
      </c>
      <c r="I64" s="182">
        <v>6</v>
      </c>
      <c r="K64" s="182">
        <f>Лист2!F65</f>
        <v>63</v>
      </c>
      <c r="L64" s="182" t="str">
        <f>Лист2!G67</f>
        <v>60х60х2,5</v>
      </c>
      <c r="M64" s="181">
        <v>90</v>
      </c>
      <c r="N64" s="181">
        <v>90</v>
      </c>
      <c r="O64" s="182">
        <v>110</v>
      </c>
      <c r="P64" s="182"/>
      <c r="Q64" s="182">
        <v>64</v>
      </c>
      <c r="R64" s="183">
        <v>90</v>
      </c>
      <c r="S64" s="191" t="s">
        <v>258</v>
      </c>
      <c r="T64" s="199"/>
      <c r="U64" s="182">
        <f>Лист2!K56</f>
        <v>54</v>
      </c>
      <c r="V64" s="182" t="str">
        <f>Лист2!L56</f>
        <v>76 (3,0)</v>
      </c>
      <c r="W64" s="181"/>
      <c r="X64" s="181">
        <v>61</v>
      </c>
      <c r="Y64" s="182">
        <v>61</v>
      </c>
      <c r="Z64" s="182"/>
      <c r="AA64" s="182"/>
      <c r="AB64" s="182"/>
      <c r="AC64" s="188" t="s">
        <v>258</v>
      </c>
    </row>
    <row r="65" spans="1:29" ht="9" customHeight="1" x14ac:dyDescent="0.2">
      <c r="A65" s="182">
        <f>Лист2!A65</f>
        <v>63</v>
      </c>
      <c r="B65" s="182" t="str">
        <f>Лист2!B65</f>
        <v>60х40х1,5</v>
      </c>
      <c r="C65" s="181"/>
      <c r="D65" s="192">
        <v>108</v>
      </c>
      <c r="E65" s="182">
        <v>165</v>
      </c>
      <c r="F65" s="182"/>
      <c r="G65" s="182">
        <v>96</v>
      </c>
      <c r="H65" s="182">
        <v>108</v>
      </c>
      <c r="I65" s="182">
        <v>6</v>
      </c>
      <c r="K65" s="182">
        <f>Лист2!F66</f>
        <v>64</v>
      </c>
      <c r="L65" s="182" t="str">
        <f>Лист2!G68</f>
        <v>60х60х2,8</v>
      </c>
      <c r="M65" s="181">
        <v>90</v>
      </c>
      <c r="N65" s="181">
        <v>90</v>
      </c>
      <c r="O65" s="182">
        <v>110</v>
      </c>
      <c r="P65" s="182"/>
      <c r="Q65" s="182">
        <v>64</v>
      </c>
      <c r="R65" s="183">
        <v>90</v>
      </c>
      <c r="S65" s="191" t="s">
        <v>258</v>
      </c>
      <c r="T65" s="199"/>
      <c r="U65" s="182">
        <f>Лист2!K57</f>
        <v>55</v>
      </c>
      <c r="V65" s="182" t="str">
        <f>Лист2!L57</f>
        <v>76 (3,5)</v>
      </c>
      <c r="W65" s="181"/>
      <c r="X65" s="181">
        <v>61</v>
      </c>
      <c r="Y65" s="182">
        <v>61</v>
      </c>
      <c r="Z65" s="182"/>
      <c r="AA65" s="182"/>
      <c r="AB65" s="182"/>
      <c r="AC65" s="188" t="s">
        <v>258</v>
      </c>
    </row>
    <row r="66" spans="1:29" ht="9" customHeight="1" x14ac:dyDescent="0.2">
      <c r="A66" s="182">
        <f>Лист2!A66</f>
        <v>64</v>
      </c>
      <c r="B66" s="182" t="str">
        <f>Лист2!B66</f>
        <v>60х40х1,8</v>
      </c>
      <c r="C66" s="181"/>
      <c r="D66" s="192">
        <v>108</v>
      </c>
      <c r="E66" s="182">
        <v>165</v>
      </c>
      <c r="F66" s="182"/>
      <c r="G66" s="182">
        <v>96</v>
      </c>
      <c r="H66" s="182">
        <v>108</v>
      </c>
      <c r="I66" s="182">
        <v>6</v>
      </c>
      <c r="K66" s="182">
        <f>Лист2!F67</f>
        <v>65</v>
      </c>
      <c r="L66" s="182" t="str">
        <f>Лист2!G69</f>
        <v>60х60х3,0</v>
      </c>
      <c r="M66" s="181">
        <v>90</v>
      </c>
      <c r="N66" s="181">
        <v>90</v>
      </c>
      <c r="O66" s="182">
        <v>110</v>
      </c>
      <c r="P66" s="182"/>
      <c r="Q66" s="182">
        <v>64</v>
      </c>
      <c r="R66" s="183">
        <v>90</v>
      </c>
      <c r="S66" s="191" t="s">
        <v>258</v>
      </c>
      <c r="T66" s="199"/>
      <c r="U66" s="182">
        <f>Лист2!K58</f>
        <v>56</v>
      </c>
      <c r="V66" s="182" t="str">
        <f>Лист2!L58</f>
        <v>89 (2,0)</v>
      </c>
      <c r="W66" s="181"/>
      <c r="X66" s="181">
        <v>61</v>
      </c>
      <c r="Y66" s="182">
        <v>44</v>
      </c>
      <c r="Z66" s="182"/>
      <c r="AA66" s="182"/>
      <c r="AB66" s="182"/>
      <c r="AC66" s="188" t="s">
        <v>258</v>
      </c>
    </row>
    <row r="67" spans="1:29" ht="9" customHeight="1" x14ac:dyDescent="0.2">
      <c r="A67" s="182">
        <f>Лист2!A67</f>
        <v>65</v>
      </c>
      <c r="B67" s="182" t="str">
        <f>Лист2!B67</f>
        <v>60х40х2,0</v>
      </c>
      <c r="C67" s="181"/>
      <c r="D67" s="192">
        <v>108</v>
      </c>
      <c r="E67" s="182">
        <v>165</v>
      </c>
      <c r="F67" s="182"/>
      <c r="G67" s="182">
        <v>96</v>
      </c>
      <c r="H67" s="182">
        <v>108</v>
      </c>
      <c r="I67" s="182">
        <v>6</v>
      </c>
      <c r="K67" s="182">
        <f>Лист2!F68</f>
        <v>66</v>
      </c>
      <c r="L67" s="182" t="str">
        <f>Лист2!G70</f>
        <v>60х60х3,5</v>
      </c>
      <c r="M67" s="181">
        <v>90</v>
      </c>
      <c r="N67" s="181">
        <v>90</v>
      </c>
      <c r="O67" s="182">
        <v>110</v>
      </c>
      <c r="P67" s="182"/>
      <c r="Q67" s="182">
        <v>64</v>
      </c>
      <c r="R67" s="183">
        <v>90</v>
      </c>
      <c r="S67" s="191" t="s">
        <v>258</v>
      </c>
      <c r="T67" s="199"/>
      <c r="U67" s="182">
        <f>Лист2!K59</f>
        <v>57</v>
      </c>
      <c r="V67" s="182" t="str">
        <f>Лист2!L59</f>
        <v>89 (2,5)</v>
      </c>
      <c r="W67" s="181"/>
      <c r="X67" s="181">
        <v>61</v>
      </c>
      <c r="Y67" s="182">
        <v>44</v>
      </c>
      <c r="Z67" s="182"/>
      <c r="AA67" s="182"/>
      <c r="AB67" s="182"/>
      <c r="AC67" s="188" t="s">
        <v>258</v>
      </c>
    </row>
    <row r="68" spans="1:29" ht="9" customHeight="1" x14ac:dyDescent="0.2">
      <c r="A68" s="182">
        <f>Лист2!A68</f>
        <v>66</v>
      </c>
      <c r="B68" s="182" t="str">
        <f>Лист2!B68</f>
        <v>60х40х2,2</v>
      </c>
      <c r="C68" s="181"/>
      <c r="D68" s="192">
        <v>108</v>
      </c>
      <c r="E68" s="182">
        <v>165</v>
      </c>
      <c r="F68" s="182"/>
      <c r="G68" s="182">
        <v>96</v>
      </c>
      <c r="H68" s="182">
        <v>108</v>
      </c>
      <c r="I68" s="182">
        <v>6</v>
      </c>
      <c r="K68" s="182">
        <f>Лист2!F69</f>
        <v>67</v>
      </c>
      <c r="L68" s="182" t="str">
        <f>Лист2!G71</f>
        <v>60х60х4,0</v>
      </c>
      <c r="M68" s="181">
        <v>90</v>
      </c>
      <c r="N68" s="181">
        <v>90</v>
      </c>
      <c r="O68" s="182">
        <v>110</v>
      </c>
      <c r="P68" s="182"/>
      <c r="Q68" s="182">
        <v>64</v>
      </c>
      <c r="R68" s="183">
        <v>90</v>
      </c>
      <c r="S68" s="191" t="s">
        <v>258</v>
      </c>
      <c r="T68" s="199"/>
      <c r="U68" s="182">
        <f>Лист2!K60</f>
        <v>58</v>
      </c>
      <c r="V68" s="182" t="str">
        <f>Лист2!L60</f>
        <v>89 (3,0)</v>
      </c>
      <c r="W68" s="181"/>
      <c r="X68" s="181">
        <v>61</v>
      </c>
      <c r="Y68" s="182">
        <v>44</v>
      </c>
      <c r="Z68" s="182"/>
      <c r="AA68" s="182"/>
      <c r="AB68" s="182"/>
      <c r="AC68" s="188" t="s">
        <v>258</v>
      </c>
    </row>
    <row r="69" spans="1:29" ht="9" customHeight="1" x14ac:dyDescent="0.2">
      <c r="A69" s="182">
        <f>Лист2!A69</f>
        <v>67</v>
      </c>
      <c r="B69" s="182" t="str">
        <f>Лист2!B69</f>
        <v>60х40х2,5</v>
      </c>
      <c r="C69" s="181"/>
      <c r="D69" s="192">
        <v>108</v>
      </c>
      <c r="E69" s="182">
        <v>165</v>
      </c>
      <c r="F69" s="182"/>
      <c r="G69" s="182">
        <v>96</v>
      </c>
      <c r="H69" s="182">
        <v>108</v>
      </c>
      <c r="I69" s="182">
        <v>6</v>
      </c>
      <c r="K69" s="182">
        <f>Лист2!F70</f>
        <v>68</v>
      </c>
      <c r="L69" s="182" t="str">
        <f>Лист2!G72</f>
        <v>80х80х1,5</v>
      </c>
      <c r="M69" s="181"/>
      <c r="N69" s="181">
        <v>48</v>
      </c>
      <c r="O69" s="182">
        <v>64</v>
      </c>
      <c r="P69" s="182"/>
      <c r="Q69" s="182"/>
      <c r="R69" s="183"/>
      <c r="S69" s="191" t="s">
        <v>258</v>
      </c>
      <c r="T69" s="199"/>
      <c r="U69" s="182">
        <f>Лист2!K61</f>
        <v>59</v>
      </c>
      <c r="V69" s="182" t="str">
        <f>Лист2!L61</f>
        <v>80 (3,5) / 89 (3,5)</v>
      </c>
      <c r="W69" s="182"/>
      <c r="X69" s="181">
        <v>61</v>
      </c>
      <c r="Y69" s="182">
        <v>44</v>
      </c>
      <c r="Z69" s="182"/>
      <c r="AA69" s="182"/>
      <c r="AB69" s="182"/>
      <c r="AC69" s="188" t="s">
        <v>258</v>
      </c>
    </row>
    <row r="70" spans="1:29" ht="9" customHeight="1" x14ac:dyDescent="0.2">
      <c r="A70" s="182">
        <f>Лист2!A70</f>
        <v>68</v>
      </c>
      <c r="B70" s="182" t="str">
        <f>Лист2!B70</f>
        <v>60х40х2,8</v>
      </c>
      <c r="C70" s="181"/>
      <c r="D70" s="192">
        <v>108</v>
      </c>
      <c r="E70" s="182">
        <v>165</v>
      </c>
      <c r="F70" s="182"/>
      <c r="G70" s="182">
        <v>96</v>
      </c>
      <c r="H70" s="182">
        <v>108</v>
      </c>
      <c r="I70" s="182">
        <v>6</v>
      </c>
      <c r="K70" s="182">
        <f>Лист2!F71</f>
        <v>69</v>
      </c>
      <c r="L70" s="182" t="str">
        <f>Лист2!G73</f>
        <v>80х80х1,6</v>
      </c>
      <c r="M70" s="181"/>
      <c r="N70" s="181">
        <v>48</v>
      </c>
      <c r="O70" s="182">
        <v>64</v>
      </c>
      <c r="P70" s="182"/>
      <c r="Q70" s="182"/>
      <c r="R70" s="183"/>
      <c r="S70" s="191" t="s">
        <v>258</v>
      </c>
      <c r="T70" s="199"/>
      <c r="U70" s="182">
        <f>Лист2!K62</f>
        <v>60</v>
      </c>
      <c r="V70" s="182" t="str">
        <f>Лист2!L62</f>
        <v>102(2,0)</v>
      </c>
      <c r="W70" s="182"/>
      <c r="X70" s="182">
        <v>37</v>
      </c>
      <c r="Y70" s="182">
        <v>51</v>
      </c>
      <c r="Z70" s="182"/>
      <c r="AA70" s="182"/>
      <c r="AB70" s="182"/>
      <c r="AC70" s="188" t="s">
        <v>258</v>
      </c>
    </row>
    <row r="71" spans="1:29" ht="9" customHeight="1" x14ac:dyDescent="0.2">
      <c r="A71" s="182">
        <f>Лист2!A71</f>
        <v>69</v>
      </c>
      <c r="B71" s="182" t="str">
        <f>Лист2!B71</f>
        <v>60х40х3,0</v>
      </c>
      <c r="C71" s="181"/>
      <c r="D71" s="192">
        <v>108</v>
      </c>
      <c r="E71" s="182">
        <v>165</v>
      </c>
      <c r="F71" s="182"/>
      <c r="G71" s="182">
        <v>96</v>
      </c>
      <c r="H71" s="182">
        <v>108</v>
      </c>
      <c r="I71" s="182">
        <v>6</v>
      </c>
      <c r="K71" s="182">
        <f>Лист2!F72</f>
        <v>70</v>
      </c>
      <c r="L71" s="182" t="str">
        <f>Лист2!G74</f>
        <v>80х80х1,8</v>
      </c>
      <c r="M71" s="181"/>
      <c r="N71" s="181">
        <v>48</v>
      </c>
      <c r="O71" s="182">
        <v>64</v>
      </c>
      <c r="P71" s="182"/>
      <c r="Q71" s="182"/>
      <c r="R71" s="183"/>
      <c r="S71" s="191" t="s">
        <v>258</v>
      </c>
      <c r="T71" s="199"/>
      <c r="U71" s="182">
        <f>Лист2!K63</f>
        <v>61</v>
      </c>
      <c r="V71" s="182" t="str">
        <f>Лист2!L63</f>
        <v>102 (2,5)</v>
      </c>
      <c r="W71" s="182"/>
      <c r="X71" s="182">
        <v>37</v>
      </c>
      <c r="Y71" s="182">
        <v>51</v>
      </c>
      <c r="Z71" s="182"/>
      <c r="AA71" s="182"/>
      <c r="AB71" s="182"/>
      <c r="AC71" s="188" t="s">
        <v>258</v>
      </c>
    </row>
    <row r="72" spans="1:29" ht="9" customHeight="1" x14ac:dyDescent="0.2">
      <c r="A72" s="182">
        <f>Лист2!A72</f>
        <v>70</v>
      </c>
      <c r="B72" s="182" t="str">
        <f>Лист2!B72</f>
        <v>60х40х3,5</v>
      </c>
      <c r="C72" s="181"/>
      <c r="D72" s="192">
        <v>108</v>
      </c>
      <c r="E72" s="182">
        <v>165</v>
      </c>
      <c r="F72" s="182"/>
      <c r="G72" s="182">
        <v>96</v>
      </c>
      <c r="H72" s="182">
        <v>108</v>
      </c>
      <c r="I72" s="182">
        <v>6</v>
      </c>
      <c r="K72" s="182">
        <f>Лист2!F73</f>
        <v>71</v>
      </c>
      <c r="L72" s="182" t="str">
        <f>Лист2!G75</f>
        <v>80х80х2,0</v>
      </c>
      <c r="M72" s="181"/>
      <c r="N72" s="181">
        <v>48</v>
      </c>
      <c r="O72" s="182">
        <v>64</v>
      </c>
      <c r="P72" s="182"/>
      <c r="Q72" s="182"/>
      <c r="R72" s="183"/>
      <c r="S72" s="191" t="s">
        <v>258</v>
      </c>
      <c r="T72" s="199"/>
      <c r="U72" s="182">
        <f>Лист2!K64</f>
        <v>62</v>
      </c>
      <c r="V72" s="182" t="str">
        <f>Лист2!L64</f>
        <v>102 (2,8)</v>
      </c>
      <c r="W72" s="182"/>
      <c r="X72" s="182">
        <v>37</v>
      </c>
      <c r="Y72" s="182">
        <v>51</v>
      </c>
      <c r="Z72" s="182"/>
      <c r="AA72" s="182"/>
      <c r="AB72" s="182"/>
      <c r="AC72" s="188" t="s">
        <v>258</v>
      </c>
    </row>
    <row r="73" spans="1:29" ht="9" customHeight="1" x14ac:dyDescent="0.2">
      <c r="A73" s="182">
        <f>Лист2!A73</f>
        <v>71</v>
      </c>
      <c r="B73" s="182" t="str">
        <f>Лист2!B73</f>
        <v>60х40х4,0</v>
      </c>
      <c r="C73" s="181"/>
      <c r="D73" s="192">
        <v>108</v>
      </c>
      <c r="E73" s="182">
        <v>165</v>
      </c>
      <c r="F73" s="182"/>
      <c r="G73" s="182">
        <v>96</v>
      </c>
      <c r="H73" s="182">
        <v>108</v>
      </c>
      <c r="I73" s="182">
        <v>6</v>
      </c>
      <c r="K73" s="182">
        <f>Лист2!F74</f>
        <v>72</v>
      </c>
      <c r="L73" s="182" t="str">
        <f>Лист2!G76</f>
        <v>80х80х2,2</v>
      </c>
      <c r="M73" s="181"/>
      <c r="N73" s="181">
        <v>48</v>
      </c>
      <c r="O73" s="182">
        <v>64</v>
      </c>
      <c r="P73" s="182"/>
      <c r="Q73" s="182"/>
      <c r="R73" s="183"/>
      <c r="S73" s="191" t="s">
        <v>258</v>
      </c>
      <c r="T73" s="199"/>
      <c r="U73" s="182">
        <f>Лист2!K65</f>
        <v>63</v>
      </c>
      <c r="V73" s="182" t="str">
        <f>Лист2!L65</f>
        <v>102 (3,0)</v>
      </c>
      <c r="W73" s="182"/>
      <c r="X73" s="182">
        <v>37</v>
      </c>
      <c r="Y73" s="182">
        <v>51</v>
      </c>
      <c r="Z73" s="182"/>
      <c r="AA73" s="182"/>
      <c r="AB73" s="182"/>
      <c r="AC73" s="188" t="s">
        <v>258</v>
      </c>
    </row>
    <row r="74" spans="1:29" ht="9" customHeight="1" x14ac:dyDescent="0.2">
      <c r="A74" s="182">
        <f>Лист2!A74</f>
        <v>72</v>
      </c>
      <c r="B74" s="182" t="str">
        <f>Лист2!B74</f>
        <v>80х40х1,5</v>
      </c>
      <c r="C74" s="181"/>
      <c r="D74" s="192">
        <v>104</v>
      </c>
      <c r="E74" s="182">
        <v>120</v>
      </c>
      <c r="F74" s="182"/>
      <c r="G74" s="182">
        <v>84</v>
      </c>
      <c r="H74" s="182">
        <v>63</v>
      </c>
      <c r="I74" s="182">
        <v>6</v>
      </c>
      <c r="K74" s="182">
        <f>Лист2!F75</f>
        <v>73</v>
      </c>
      <c r="L74" s="182" t="str">
        <f>Лист2!G77</f>
        <v>80х80х2,5</v>
      </c>
      <c r="M74" s="181"/>
      <c r="N74" s="181">
        <v>48</v>
      </c>
      <c r="O74" s="182">
        <v>64</v>
      </c>
      <c r="P74" s="182"/>
      <c r="Q74" s="182"/>
      <c r="R74" s="183"/>
      <c r="S74" s="191" t="s">
        <v>258</v>
      </c>
      <c r="T74" s="199"/>
      <c r="U74" s="182">
        <f>Лист2!K66</f>
        <v>64</v>
      </c>
      <c r="V74" s="182" t="str">
        <f>Лист2!L66</f>
        <v>102 (3,5)</v>
      </c>
      <c r="W74" s="182"/>
      <c r="X74" s="182">
        <v>37</v>
      </c>
      <c r="Y74" s="182">
        <v>51</v>
      </c>
      <c r="Z74" s="182"/>
      <c r="AA74" s="182"/>
      <c r="AB74" s="182"/>
      <c r="AC74" s="188" t="s">
        <v>258</v>
      </c>
    </row>
    <row r="75" spans="1:29" ht="9" customHeight="1" x14ac:dyDescent="0.2">
      <c r="A75" s="182">
        <f>Лист2!A75</f>
        <v>73</v>
      </c>
      <c r="B75" s="182" t="str">
        <f>Лист2!B75</f>
        <v>80х40х1,8</v>
      </c>
      <c r="C75" s="181"/>
      <c r="D75" s="192">
        <v>104</v>
      </c>
      <c r="E75" s="182">
        <v>120</v>
      </c>
      <c r="F75" s="182"/>
      <c r="G75" s="182">
        <v>84</v>
      </c>
      <c r="H75" s="182">
        <v>63</v>
      </c>
      <c r="I75" s="182">
        <v>6</v>
      </c>
      <c r="K75" s="182">
        <f>Лист2!F76</f>
        <v>74</v>
      </c>
      <c r="L75" s="182" t="str">
        <f>Лист2!G78</f>
        <v>80х80х2,8</v>
      </c>
      <c r="M75" s="181"/>
      <c r="N75" s="181">
        <v>48</v>
      </c>
      <c r="O75" s="182">
        <v>64</v>
      </c>
      <c r="P75" s="182"/>
      <c r="Q75" s="182"/>
      <c r="R75" s="183"/>
      <c r="S75" s="191" t="s">
        <v>258</v>
      </c>
      <c r="T75" s="199"/>
      <c r="U75" s="182">
        <f>Лист2!K67</f>
        <v>65</v>
      </c>
      <c r="V75" s="182" t="str">
        <f>Лист2!L67</f>
        <v>102 (4,0)</v>
      </c>
      <c r="W75" s="182"/>
      <c r="X75" s="182">
        <v>37</v>
      </c>
      <c r="Y75" s="182">
        <v>51</v>
      </c>
      <c r="Z75" s="182"/>
      <c r="AA75" s="182"/>
      <c r="AB75" s="182"/>
      <c r="AC75" s="188" t="s">
        <v>258</v>
      </c>
    </row>
    <row r="76" spans="1:29" ht="9" customHeight="1" x14ac:dyDescent="0.2">
      <c r="A76" s="182">
        <f>Лист2!A76</f>
        <v>74</v>
      </c>
      <c r="B76" s="182" t="str">
        <f>Лист2!B76</f>
        <v>80х40х2,0</v>
      </c>
      <c r="C76" s="182"/>
      <c r="D76" s="192">
        <v>104</v>
      </c>
      <c r="E76" s="182">
        <v>120</v>
      </c>
      <c r="F76" s="182"/>
      <c r="G76" s="182">
        <v>84</v>
      </c>
      <c r="H76" s="182">
        <v>63</v>
      </c>
      <c r="I76" s="182">
        <v>6</v>
      </c>
      <c r="K76" s="182">
        <f>Лист2!F77</f>
        <v>75</v>
      </c>
      <c r="L76" s="182" t="str">
        <f>Лист2!G79</f>
        <v>80х80х3,0</v>
      </c>
      <c r="M76" s="181"/>
      <c r="N76" s="181">
        <v>48</v>
      </c>
      <c r="O76" s="182">
        <v>64</v>
      </c>
      <c r="P76" s="182"/>
      <c r="Q76" s="182"/>
      <c r="R76" s="183"/>
      <c r="S76" s="191" t="s">
        <v>258</v>
      </c>
      <c r="T76" s="199"/>
      <c r="U76" s="182">
        <f>Лист2!K68</f>
        <v>66</v>
      </c>
      <c r="V76" s="182" t="str">
        <f>Лист2!L68</f>
        <v>108 (2,0)</v>
      </c>
      <c r="W76" s="182"/>
      <c r="X76" s="182"/>
      <c r="Y76" s="182" t="s">
        <v>678</v>
      </c>
      <c r="Z76" s="182"/>
      <c r="AA76" s="182"/>
      <c r="AB76" s="182"/>
      <c r="AC76" s="182">
        <v>12</v>
      </c>
    </row>
    <row r="77" spans="1:29" ht="9" customHeight="1" x14ac:dyDescent="0.2">
      <c r="A77" s="182">
        <f>Лист2!A77</f>
        <v>75</v>
      </c>
      <c r="B77" s="182" t="str">
        <f>Лист2!B77</f>
        <v>80х40х2,5</v>
      </c>
      <c r="C77" s="182"/>
      <c r="D77" s="192">
        <v>104</v>
      </c>
      <c r="E77" s="182">
        <v>120</v>
      </c>
      <c r="F77" s="182"/>
      <c r="G77" s="182">
        <v>84</v>
      </c>
      <c r="H77" s="182">
        <v>63</v>
      </c>
      <c r="I77" s="191" t="s">
        <v>258</v>
      </c>
      <c r="K77" s="182">
        <f>Лист2!F78</f>
        <v>76</v>
      </c>
      <c r="L77" s="182" t="str">
        <f>Лист2!G80</f>
        <v>80х80х3,5</v>
      </c>
      <c r="M77" s="181"/>
      <c r="N77" s="181">
        <v>48</v>
      </c>
      <c r="O77" s="182">
        <v>64</v>
      </c>
      <c r="P77" s="182"/>
      <c r="Q77" s="182"/>
      <c r="R77" s="183"/>
      <c r="S77" s="191" t="s">
        <v>258</v>
      </c>
      <c r="T77" s="36"/>
      <c r="U77" s="182">
        <f>Лист2!K69</f>
        <v>67</v>
      </c>
      <c r="V77" s="182" t="str">
        <f>Лист2!L69</f>
        <v>108 (2,5)</v>
      </c>
      <c r="W77" s="182"/>
      <c r="X77" s="182"/>
      <c r="Y77" s="182" t="s">
        <v>678</v>
      </c>
      <c r="Z77" s="182"/>
      <c r="AA77" s="182"/>
      <c r="AB77" s="182"/>
      <c r="AC77" s="182">
        <v>12</v>
      </c>
    </row>
    <row r="78" spans="1:29" ht="9" customHeight="1" x14ac:dyDescent="0.2">
      <c r="A78" s="182">
        <f>Лист2!A78</f>
        <v>76</v>
      </c>
      <c r="B78" s="182" t="str">
        <f>Лист2!B78</f>
        <v>80х40х2,8</v>
      </c>
      <c r="C78" s="182"/>
      <c r="D78" s="192">
        <v>104</v>
      </c>
      <c r="E78" s="182">
        <v>120</v>
      </c>
      <c r="F78" s="182"/>
      <c r="G78" s="182">
        <v>84</v>
      </c>
      <c r="H78" s="182">
        <v>63</v>
      </c>
      <c r="I78" s="191" t="s">
        <v>258</v>
      </c>
      <c r="K78" s="182">
        <f>Лист2!F79</f>
        <v>77</v>
      </c>
      <c r="L78" s="182" t="str">
        <f>Лист2!G81</f>
        <v>80х80х4,0</v>
      </c>
      <c r="M78" s="181"/>
      <c r="N78" s="181">
        <v>48</v>
      </c>
      <c r="O78" s="182">
        <v>64</v>
      </c>
      <c r="P78" s="182"/>
      <c r="Q78" s="182"/>
      <c r="R78" s="183"/>
      <c r="S78" s="191" t="s">
        <v>258</v>
      </c>
      <c r="T78" s="36"/>
      <c r="U78" s="182">
        <f>Лист2!K70</f>
        <v>68</v>
      </c>
      <c r="V78" s="182" t="str">
        <f>Лист2!L70</f>
        <v>108 (2,8)</v>
      </c>
      <c r="W78" s="182"/>
      <c r="X78" s="182"/>
      <c r="Y78" s="182" t="s">
        <v>678</v>
      </c>
      <c r="Z78" s="182"/>
      <c r="AA78" s="182"/>
      <c r="AB78" s="182"/>
      <c r="AC78" s="182">
        <v>12</v>
      </c>
    </row>
    <row r="79" spans="1:29" ht="9" customHeight="1" x14ac:dyDescent="0.2">
      <c r="A79" s="182">
        <f>Лист2!A79</f>
        <v>77</v>
      </c>
      <c r="B79" s="182" t="str">
        <f>Лист2!B79</f>
        <v>80х40х3,0</v>
      </c>
      <c r="C79" s="182"/>
      <c r="D79" s="192">
        <v>104</v>
      </c>
      <c r="E79" s="182">
        <v>120</v>
      </c>
      <c r="F79" s="182"/>
      <c r="G79" s="182">
        <v>84</v>
      </c>
      <c r="H79" s="182">
        <v>63</v>
      </c>
      <c r="I79" s="191" t="s">
        <v>258</v>
      </c>
      <c r="K79" s="182">
        <f>Лист2!F80</f>
        <v>78</v>
      </c>
      <c r="L79" s="182" t="str">
        <f>Лист2!G82</f>
        <v>80х80х5,0</v>
      </c>
      <c r="M79" s="181"/>
      <c r="N79" s="181">
        <v>48</v>
      </c>
      <c r="O79" s="182">
        <v>64</v>
      </c>
      <c r="P79" s="182"/>
      <c r="Q79" s="182"/>
      <c r="R79" s="183"/>
      <c r="S79" s="182">
        <v>12</v>
      </c>
      <c r="T79" s="36"/>
      <c r="U79" s="182">
        <f>Лист2!K71</f>
        <v>69</v>
      </c>
      <c r="V79" s="182" t="str">
        <f>Лист2!L71</f>
        <v>108 (3,0)</v>
      </c>
      <c r="W79" s="182"/>
      <c r="X79" s="182"/>
      <c r="Y79" s="182" t="s">
        <v>678</v>
      </c>
      <c r="Z79" s="182"/>
      <c r="AA79" s="182"/>
      <c r="AB79" s="182"/>
      <c r="AC79" s="182">
        <v>12</v>
      </c>
    </row>
    <row r="80" spans="1:29" ht="9" customHeight="1" x14ac:dyDescent="0.2">
      <c r="A80" s="182">
        <f>Лист2!A80</f>
        <v>78</v>
      </c>
      <c r="B80" s="182" t="str">
        <f>Лист2!B80</f>
        <v>80х40х4,0</v>
      </c>
      <c r="C80" s="182"/>
      <c r="D80" s="192">
        <v>104</v>
      </c>
      <c r="E80" s="182">
        <v>120</v>
      </c>
      <c r="F80" s="182"/>
      <c r="G80" s="182">
        <v>84</v>
      </c>
      <c r="H80" s="182">
        <v>63</v>
      </c>
      <c r="I80" s="191" t="s">
        <v>258</v>
      </c>
      <c r="K80" s="182">
        <f>Лист2!F81</f>
        <v>79</v>
      </c>
      <c r="L80" s="182" t="str">
        <f>Лист2!G83</f>
        <v>100х100х1,5</v>
      </c>
      <c r="M80" s="181"/>
      <c r="N80" s="182">
        <v>25</v>
      </c>
      <c r="O80" s="182" t="s">
        <v>677</v>
      </c>
      <c r="P80" s="182"/>
      <c r="Q80" s="182">
        <v>25</v>
      </c>
      <c r="R80" s="183"/>
      <c r="S80" s="182">
        <v>12</v>
      </c>
      <c r="T80" s="36"/>
      <c r="U80" s="182">
        <f>Лист2!K72</f>
        <v>70</v>
      </c>
      <c r="V80" s="182" t="str">
        <f>Лист2!L72</f>
        <v>108 (3,5)</v>
      </c>
      <c r="W80" s="182"/>
      <c r="X80" s="182"/>
      <c r="Y80" s="182" t="s">
        <v>678</v>
      </c>
      <c r="Z80" s="182"/>
      <c r="AA80" s="182"/>
      <c r="AB80" s="182"/>
      <c r="AC80" s="182">
        <v>12</v>
      </c>
    </row>
    <row r="81" spans="1:29" ht="9" customHeight="1" x14ac:dyDescent="0.2">
      <c r="A81" s="182">
        <f>Лист2!A81</f>
        <v>79</v>
      </c>
      <c r="B81" s="182" t="str">
        <f>Лист2!B81</f>
        <v>80х60х1,5</v>
      </c>
      <c r="C81" s="182"/>
      <c r="D81" s="182">
        <v>80</v>
      </c>
      <c r="E81" s="182">
        <v>80</v>
      </c>
      <c r="F81" s="182">
        <v>64</v>
      </c>
      <c r="G81" s="182"/>
      <c r="H81" s="182"/>
      <c r="I81" s="191" t="s">
        <v>258</v>
      </c>
      <c r="K81" s="182">
        <f>Лист2!F82</f>
        <v>80</v>
      </c>
      <c r="L81" s="182" t="str">
        <f>Лист2!G84</f>
        <v>100х100х1,6</v>
      </c>
      <c r="M81" s="181"/>
      <c r="N81" s="182">
        <v>25</v>
      </c>
      <c r="O81" s="182" t="s">
        <v>677</v>
      </c>
      <c r="P81" s="182"/>
      <c r="Q81" s="182">
        <v>25</v>
      </c>
      <c r="R81" s="183"/>
      <c r="S81" s="182">
        <v>12</v>
      </c>
      <c r="T81" s="36"/>
      <c r="U81" s="182">
        <f>Лист2!K73</f>
        <v>71</v>
      </c>
      <c r="V81" s="182" t="str">
        <f>Лист2!L73</f>
        <v>108 (4,0)</v>
      </c>
      <c r="W81" s="182"/>
      <c r="X81" s="182"/>
      <c r="Y81" s="182" t="s">
        <v>678</v>
      </c>
      <c r="Z81" s="182"/>
      <c r="AA81" s="182"/>
      <c r="AB81" s="182"/>
      <c r="AC81" s="182">
        <v>12</v>
      </c>
    </row>
    <row r="82" spans="1:29" ht="9" customHeight="1" x14ac:dyDescent="0.2">
      <c r="A82" s="182">
        <f>Лист2!A82</f>
        <v>80</v>
      </c>
      <c r="B82" s="182" t="str">
        <f>Лист2!B82</f>
        <v>80х60х1,8</v>
      </c>
      <c r="C82" s="182"/>
      <c r="D82" s="182">
        <v>80</v>
      </c>
      <c r="E82" s="182">
        <v>80</v>
      </c>
      <c r="F82" s="182">
        <v>64</v>
      </c>
      <c r="G82" s="182"/>
      <c r="H82" s="182"/>
      <c r="I82" s="191" t="s">
        <v>258</v>
      </c>
      <c r="K82" s="182">
        <f>Лист2!F83</f>
        <v>81</v>
      </c>
      <c r="L82" s="182" t="str">
        <f>Лист2!G85</f>
        <v>100х100х1,8</v>
      </c>
      <c r="M82" s="181"/>
      <c r="N82" s="182">
        <v>25</v>
      </c>
      <c r="O82" s="182" t="s">
        <v>677</v>
      </c>
      <c r="P82" s="182"/>
      <c r="Q82" s="182">
        <v>25</v>
      </c>
      <c r="R82" s="183"/>
      <c r="S82" s="182">
        <v>12</v>
      </c>
      <c r="T82" s="36"/>
      <c r="U82" s="182">
        <f>Лист2!K74</f>
        <v>72</v>
      </c>
      <c r="V82" s="182" t="str">
        <f>Лист2!L74</f>
        <v>114 (3,0)</v>
      </c>
      <c r="W82" s="182"/>
      <c r="X82" s="182"/>
      <c r="Y82" s="182">
        <v>24</v>
      </c>
      <c r="Z82" s="182"/>
      <c r="AA82" s="182">
        <v>19</v>
      </c>
      <c r="AB82" s="182"/>
      <c r="AC82" s="182">
        <v>12</v>
      </c>
    </row>
    <row r="83" spans="1:29" ht="9" customHeight="1" x14ac:dyDescent="0.3">
      <c r="A83" s="182">
        <f>Лист2!A83</f>
        <v>81</v>
      </c>
      <c r="B83" s="182" t="str">
        <f>Лист2!B83</f>
        <v>80х60х2,0</v>
      </c>
      <c r="C83" s="182"/>
      <c r="D83" s="182">
        <v>80</v>
      </c>
      <c r="E83" s="182">
        <v>80</v>
      </c>
      <c r="F83" s="182">
        <v>64</v>
      </c>
      <c r="G83" s="182"/>
      <c r="H83" s="182"/>
      <c r="I83" s="191" t="s">
        <v>258</v>
      </c>
      <c r="K83" s="182">
        <f>Лист2!F84</f>
        <v>82</v>
      </c>
      <c r="L83" s="182" t="str">
        <f>Лист2!G86</f>
        <v>100х100х2,0</v>
      </c>
      <c r="M83" s="182"/>
      <c r="N83" s="182">
        <v>25</v>
      </c>
      <c r="O83" s="182" t="s">
        <v>677</v>
      </c>
      <c r="P83" s="182"/>
      <c r="Q83" s="182">
        <v>25</v>
      </c>
      <c r="R83" s="185"/>
      <c r="S83" s="182">
        <v>12</v>
      </c>
      <c r="T83" s="36"/>
      <c r="U83" s="182">
        <f>Лист2!K75</f>
        <v>73</v>
      </c>
      <c r="V83" s="182" t="str">
        <f>Лист2!L75</f>
        <v>114 (3,5)</v>
      </c>
      <c r="W83" s="182"/>
      <c r="X83" s="182"/>
      <c r="Y83" s="182">
        <v>24</v>
      </c>
      <c r="Z83" s="182"/>
      <c r="AA83" s="182">
        <v>19</v>
      </c>
      <c r="AB83" s="182"/>
      <c r="AC83" s="182">
        <v>12</v>
      </c>
    </row>
    <row r="84" spans="1:29" ht="9" customHeight="1" x14ac:dyDescent="0.3">
      <c r="A84" s="182">
        <f>Лист2!A84</f>
        <v>82</v>
      </c>
      <c r="B84" s="182" t="str">
        <f>Лист2!B84</f>
        <v>80х60х2,5</v>
      </c>
      <c r="C84" s="182"/>
      <c r="D84" s="182">
        <v>80</v>
      </c>
      <c r="E84" s="182">
        <v>80</v>
      </c>
      <c r="F84" s="182">
        <v>64</v>
      </c>
      <c r="G84" s="182"/>
      <c r="H84" s="182"/>
      <c r="I84" s="191" t="s">
        <v>258</v>
      </c>
      <c r="K84" s="182">
        <f>Лист2!F85</f>
        <v>83</v>
      </c>
      <c r="L84" s="182" t="str">
        <f>Лист2!G87</f>
        <v>100х100х2,5</v>
      </c>
      <c r="M84" s="182"/>
      <c r="N84" s="182">
        <v>25</v>
      </c>
      <c r="O84" s="182" t="s">
        <v>677</v>
      </c>
      <c r="P84" s="182"/>
      <c r="Q84" s="182">
        <v>25</v>
      </c>
      <c r="R84" s="185"/>
      <c r="S84" s="182">
        <v>12</v>
      </c>
      <c r="T84" s="36"/>
      <c r="U84" s="182">
        <f>Лист2!K76</f>
        <v>74</v>
      </c>
      <c r="V84" s="182" t="str">
        <f>Лист2!L76</f>
        <v>127 (2,5)</v>
      </c>
      <c r="W84" s="182"/>
      <c r="X84" s="182"/>
      <c r="Y84" s="182">
        <v>24</v>
      </c>
      <c r="Z84" s="182"/>
      <c r="AA84" s="182"/>
      <c r="AB84" s="182"/>
      <c r="AC84" s="182">
        <v>12</v>
      </c>
    </row>
    <row r="85" spans="1:29" ht="9" customHeight="1" x14ac:dyDescent="0.3">
      <c r="A85" s="182">
        <f>Лист2!A85</f>
        <v>83</v>
      </c>
      <c r="B85" s="182" t="str">
        <f>Лист2!B85</f>
        <v>80х60х3,0</v>
      </c>
      <c r="C85" s="182"/>
      <c r="D85" s="182">
        <v>80</v>
      </c>
      <c r="E85" s="182">
        <v>80</v>
      </c>
      <c r="F85" s="182">
        <v>64</v>
      </c>
      <c r="G85" s="182"/>
      <c r="H85" s="182"/>
      <c r="I85" s="191" t="s">
        <v>258</v>
      </c>
      <c r="K85" s="182">
        <f>Лист2!F86</f>
        <v>84</v>
      </c>
      <c r="L85" s="182" t="str">
        <f>Лист2!G88</f>
        <v>100х100х3,0</v>
      </c>
      <c r="M85" s="182"/>
      <c r="N85" s="182">
        <v>25</v>
      </c>
      <c r="O85" s="182" t="s">
        <v>677</v>
      </c>
      <c r="P85" s="182"/>
      <c r="Q85" s="182">
        <v>25</v>
      </c>
      <c r="R85" s="185"/>
      <c r="S85" s="182">
        <v>12</v>
      </c>
      <c r="T85" s="36"/>
      <c r="U85" s="182">
        <f>Лист2!K77</f>
        <v>75</v>
      </c>
      <c r="V85" s="182" t="str">
        <f>Лист2!L77</f>
        <v>133 (2,5)</v>
      </c>
      <c r="W85" s="182"/>
      <c r="X85" s="182"/>
      <c r="Y85" s="182">
        <v>24</v>
      </c>
      <c r="Z85" s="182"/>
      <c r="AA85" s="182"/>
      <c r="AB85" s="182"/>
      <c r="AC85" s="182">
        <v>12</v>
      </c>
    </row>
    <row r="86" spans="1:29" ht="9" customHeight="1" x14ac:dyDescent="0.3">
      <c r="A86" s="182">
        <f>Лист2!A86</f>
        <v>84</v>
      </c>
      <c r="B86" s="182" t="str">
        <f>Лист2!B86</f>
        <v>80х60х4,0</v>
      </c>
      <c r="C86" s="182"/>
      <c r="D86" s="182">
        <v>80</v>
      </c>
      <c r="E86" s="182">
        <v>80</v>
      </c>
      <c r="F86" s="182">
        <v>64</v>
      </c>
      <c r="G86" s="182"/>
      <c r="H86" s="182"/>
      <c r="I86" s="191" t="s">
        <v>258</v>
      </c>
      <c r="K86" s="182">
        <f>Лист2!F87</f>
        <v>85</v>
      </c>
      <c r="L86" s="182" t="str">
        <f>Лист2!G89</f>
        <v>100х100х3,5</v>
      </c>
      <c r="M86" s="182"/>
      <c r="N86" s="182">
        <v>25</v>
      </c>
      <c r="O86" s="182" t="s">
        <v>677</v>
      </c>
      <c r="P86" s="182"/>
      <c r="Q86" s="182">
        <v>25</v>
      </c>
      <c r="R86" s="185"/>
      <c r="S86" s="182">
        <v>12</v>
      </c>
      <c r="T86" s="36"/>
      <c r="U86" s="182">
        <f>Лист2!K78</f>
        <v>76</v>
      </c>
      <c r="V86" s="182" t="str">
        <f>Лист2!L78</f>
        <v>133 (3,0)</v>
      </c>
      <c r="W86" s="182"/>
      <c r="X86" s="182"/>
      <c r="Y86" s="182">
        <v>24</v>
      </c>
      <c r="Z86" s="182"/>
      <c r="AA86" s="182"/>
      <c r="AB86" s="182"/>
      <c r="AC86" s="182">
        <v>12</v>
      </c>
    </row>
    <row r="87" spans="1:29" ht="9" customHeight="1" x14ac:dyDescent="0.3">
      <c r="A87" s="182">
        <f>Лист2!A88</f>
        <v>86</v>
      </c>
      <c r="B87" s="182" t="str">
        <f>Лист2!B88</f>
        <v>100х50х1,5</v>
      </c>
      <c r="C87" s="182"/>
      <c r="D87" s="182">
        <v>72</v>
      </c>
      <c r="E87" s="182">
        <v>72</v>
      </c>
      <c r="F87" s="182"/>
      <c r="G87" s="182"/>
      <c r="H87" s="182"/>
      <c r="I87" s="191" t="s">
        <v>258</v>
      </c>
      <c r="K87" s="182">
        <f>Лист2!F88</f>
        <v>86</v>
      </c>
      <c r="L87" s="182" t="str">
        <f>Лист2!G90</f>
        <v>100х100х4,0</v>
      </c>
      <c r="M87" s="182"/>
      <c r="N87" s="182">
        <v>25</v>
      </c>
      <c r="O87" s="182" t="s">
        <v>677</v>
      </c>
      <c r="P87" s="182"/>
      <c r="Q87" s="182">
        <v>25</v>
      </c>
      <c r="R87" s="185"/>
      <c r="S87" s="182">
        <v>12</v>
      </c>
      <c r="T87" s="36"/>
      <c r="U87" s="182">
        <f>Лист2!K79</f>
        <v>77</v>
      </c>
      <c r="V87" s="182" t="str">
        <f>Лист2!L79</f>
        <v>133 (4,0)</v>
      </c>
      <c r="W87" s="182"/>
      <c r="X87" s="182"/>
      <c r="Y87" s="182">
        <v>24</v>
      </c>
      <c r="Z87" s="182"/>
      <c r="AA87" s="182"/>
      <c r="AB87" s="182"/>
      <c r="AC87" s="182">
        <v>12</v>
      </c>
    </row>
    <row r="88" spans="1:29" ht="9" customHeight="1" x14ac:dyDescent="0.3">
      <c r="A88" s="182">
        <f>Лист2!A89</f>
        <v>87</v>
      </c>
      <c r="B88" s="182" t="str">
        <f>Лист2!B89</f>
        <v>100х50х1,8</v>
      </c>
      <c r="C88" s="182"/>
      <c r="D88" s="182">
        <v>72</v>
      </c>
      <c r="E88" s="182">
        <v>72</v>
      </c>
      <c r="F88" s="182"/>
      <c r="G88" s="182"/>
      <c r="H88" s="182"/>
      <c r="I88" s="191" t="s">
        <v>258</v>
      </c>
      <c r="K88" s="182">
        <f>Лист2!F89</f>
        <v>87</v>
      </c>
      <c r="L88" s="182" t="str">
        <f>Лист2!G91</f>
        <v>100х100х5,0</v>
      </c>
      <c r="M88" s="182"/>
      <c r="N88" s="182">
        <v>25</v>
      </c>
      <c r="O88" s="182" t="s">
        <v>677</v>
      </c>
      <c r="P88" s="182"/>
      <c r="Q88" s="182">
        <v>25</v>
      </c>
      <c r="R88" s="185"/>
      <c r="S88" s="182">
        <v>12</v>
      </c>
      <c r="T88" s="36"/>
      <c r="U88" s="182">
        <f>Лист2!K80</f>
        <v>78</v>
      </c>
      <c r="V88" s="182" t="str">
        <f>Лист2!L80</f>
        <v>133 (4,5)</v>
      </c>
      <c r="W88" s="182"/>
      <c r="X88" s="182"/>
      <c r="Y88" s="182">
        <v>24</v>
      </c>
      <c r="Z88" s="182"/>
      <c r="AA88" s="182"/>
      <c r="AB88" s="182"/>
      <c r="AC88" s="182">
        <v>12</v>
      </c>
    </row>
    <row r="89" spans="1:29" ht="9" customHeight="1" x14ac:dyDescent="0.3">
      <c r="A89" s="182">
        <f>Лист2!A90</f>
        <v>88</v>
      </c>
      <c r="B89" s="182" t="str">
        <f>Лист2!B90</f>
        <v>100х50х2,0</v>
      </c>
      <c r="C89" s="182"/>
      <c r="D89" s="182">
        <v>72</v>
      </c>
      <c r="E89" s="182">
        <v>72</v>
      </c>
      <c r="F89" s="182"/>
      <c r="G89" s="182"/>
      <c r="H89" s="182"/>
      <c r="I89" s="191" t="s">
        <v>258</v>
      </c>
      <c r="K89" s="182">
        <f>Лист2!F90</f>
        <v>88</v>
      </c>
      <c r="L89" s="182" t="str">
        <f>Лист2!G92</f>
        <v>120х120х2,5</v>
      </c>
      <c r="M89" s="182"/>
      <c r="N89" s="182"/>
      <c r="O89" s="182">
        <v>25</v>
      </c>
      <c r="P89" s="182"/>
      <c r="Q89" s="182"/>
      <c r="R89" s="185"/>
      <c r="S89" s="182">
        <v>12</v>
      </c>
      <c r="T89" s="36"/>
      <c r="U89" s="182">
        <f>Лист2!K81</f>
        <v>79</v>
      </c>
      <c r="V89" s="182" t="str">
        <f>Лист2!L81</f>
        <v>159 (2,0)</v>
      </c>
      <c r="W89" s="182"/>
      <c r="X89" s="182">
        <v>24</v>
      </c>
      <c r="Y89" s="182"/>
      <c r="Z89" s="182"/>
      <c r="AA89" s="182"/>
      <c r="AB89" s="182"/>
      <c r="AC89" s="182">
        <v>6</v>
      </c>
    </row>
    <row r="90" spans="1:29" ht="9" customHeight="1" x14ac:dyDescent="0.3">
      <c r="A90" s="182">
        <f>Лист2!A91</f>
        <v>89</v>
      </c>
      <c r="B90" s="182" t="str">
        <f>Лист2!B91</f>
        <v>100х50х2,5</v>
      </c>
      <c r="C90" s="182"/>
      <c r="D90" s="182">
        <v>72</v>
      </c>
      <c r="E90" s="182">
        <v>72</v>
      </c>
      <c r="F90" s="182"/>
      <c r="G90" s="182"/>
      <c r="H90" s="182"/>
      <c r="I90" s="191" t="s">
        <v>258</v>
      </c>
      <c r="K90" s="182">
        <f>Лист2!F91</f>
        <v>89</v>
      </c>
      <c r="L90" s="182" t="str">
        <f>Лист2!G93</f>
        <v>120х120х3,0</v>
      </c>
      <c r="M90" s="182"/>
      <c r="N90" s="182"/>
      <c r="O90" s="182">
        <v>25</v>
      </c>
      <c r="P90" s="182"/>
      <c r="Q90" s="182"/>
      <c r="R90" s="185"/>
      <c r="S90" s="182">
        <v>12</v>
      </c>
      <c r="T90" s="36"/>
      <c r="U90" s="182">
        <f>Лист2!K82</f>
        <v>80</v>
      </c>
      <c r="V90" s="182" t="str">
        <f>Лист2!L82</f>
        <v>159 (2,5)</v>
      </c>
      <c r="W90" s="182"/>
      <c r="X90" s="182"/>
      <c r="Y90" s="182"/>
      <c r="Z90" s="182"/>
      <c r="AA90" s="182"/>
      <c r="AB90" s="182"/>
      <c r="AC90" s="182">
        <v>12</v>
      </c>
    </row>
    <row r="91" spans="1:29" ht="9" customHeight="1" x14ac:dyDescent="0.3">
      <c r="A91" s="182">
        <f>Лист2!A92</f>
        <v>90</v>
      </c>
      <c r="B91" s="182" t="str">
        <f>Лист2!B92</f>
        <v>100х50х3,0</v>
      </c>
      <c r="C91" s="182"/>
      <c r="D91" s="182">
        <v>72</v>
      </c>
      <c r="E91" s="182">
        <v>72</v>
      </c>
      <c r="F91" s="182"/>
      <c r="G91" s="182"/>
      <c r="H91" s="182"/>
      <c r="I91" s="191" t="s">
        <v>258</v>
      </c>
      <c r="K91" s="182">
        <f>Лист2!F92</f>
        <v>90</v>
      </c>
      <c r="L91" s="182" t="str">
        <f>Лист2!G94</f>
        <v>120х120х4,0</v>
      </c>
      <c r="M91" s="182"/>
      <c r="N91" s="182"/>
      <c r="O91" s="182">
        <v>25</v>
      </c>
      <c r="P91" s="182"/>
      <c r="Q91" s="182"/>
      <c r="R91" s="185"/>
      <c r="S91" s="182">
        <v>12</v>
      </c>
      <c r="T91" s="36"/>
      <c r="U91" s="182">
        <f>Лист2!K83</f>
        <v>81</v>
      </c>
      <c r="V91" s="182" t="str">
        <f>Лист2!L83</f>
        <v>159 (3,0)</v>
      </c>
      <c r="W91" s="182"/>
      <c r="X91" s="182"/>
      <c r="Y91" s="182"/>
      <c r="Z91" s="182"/>
      <c r="AA91" s="182"/>
      <c r="AB91" s="182"/>
      <c r="AC91" s="182">
        <v>12</v>
      </c>
    </row>
    <row r="92" spans="1:29" ht="9" customHeight="1" x14ac:dyDescent="0.3">
      <c r="A92" s="182">
        <f>Лист2!A93</f>
        <v>91</v>
      </c>
      <c r="B92" s="182" t="str">
        <f>Лист2!B93</f>
        <v>100х50х4,0</v>
      </c>
      <c r="C92" s="182"/>
      <c r="D92" s="182">
        <v>72</v>
      </c>
      <c r="E92" s="182">
        <v>72</v>
      </c>
      <c r="F92" s="182"/>
      <c r="G92" s="182"/>
      <c r="H92" s="182"/>
      <c r="I92" s="191" t="s">
        <v>258</v>
      </c>
      <c r="K92" s="182">
        <f>Лист2!F93</f>
        <v>91</v>
      </c>
      <c r="L92" s="182" t="str">
        <f>Лист2!G95</f>
        <v>120х120х5,0</v>
      </c>
      <c r="M92" s="182"/>
      <c r="N92" s="182"/>
      <c r="O92" s="182">
        <v>25</v>
      </c>
      <c r="P92" s="182"/>
      <c r="Q92" s="182"/>
      <c r="R92" s="185"/>
      <c r="S92" s="182">
        <v>12</v>
      </c>
      <c r="T92" s="36"/>
      <c r="U92" s="182">
        <f>Лист2!K84</f>
        <v>82</v>
      </c>
      <c r="V92" s="182" t="str">
        <f>Лист2!L84</f>
        <v>159 (4,0)</v>
      </c>
      <c r="W92" s="182"/>
      <c r="X92" s="182"/>
      <c r="Y92" s="182"/>
      <c r="Z92" s="182"/>
      <c r="AA92" s="182"/>
      <c r="AB92" s="182"/>
      <c r="AC92" s="182">
        <v>12</v>
      </c>
    </row>
    <row r="93" spans="1:29" ht="9" customHeight="1" x14ac:dyDescent="0.3">
      <c r="A93" s="182">
        <f>Лист2!A94</f>
        <v>92</v>
      </c>
      <c r="B93" s="182" t="str">
        <f>Лист2!B94</f>
        <v>100х50х5,0</v>
      </c>
      <c r="C93" s="182"/>
      <c r="D93" s="182"/>
      <c r="E93" s="182"/>
      <c r="F93" s="182"/>
      <c r="G93" s="182"/>
      <c r="H93" s="182"/>
      <c r="I93" s="191" t="s">
        <v>699</v>
      </c>
      <c r="K93" s="182">
        <f>Лист2!F94</f>
        <v>92</v>
      </c>
      <c r="L93" s="182" t="str">
        <f>Лист2!G96</f>
        <v>140х140х4,0</v>
      </c>
      <c r="M93" s="182"/>
      <c r="N93" s="182"/>
      <c r="O93" s="182"/>
      <c r="P93" s="182"/>
      <c r="Q93" s="182"/>
      <c r="R93" s="185">
        <v>16</v>
      </c>
      <c r="S93" s="182">
        <v>12</v>
      </c>
      <c r="T93" s="36"/>
      <c r="U93" s="182">
        <f>Лист2!K85</f>
        <v>83</v>
      </c>
      <c r="V93" s="182" t="str">
        <f>Лист2!L85</f>
        <v>159 (4,5)</v>
      </c>
      <c r="W93" s="182"/>
      <c r="X93" s="182"/>
      <c r="Y93" s="182"/>
      <c r="Z93" s="182"/>
      <c r="AA93" s="182"/>
      <c r="AB93" s="182"/>
      <c r="AC93" s="182">
        <v>12</v>
      </c>
    </row>
    <row r="94" spans="1:29" ht="9" customHeight="1" x14ac:dyDescent="0.3">
      <c r="A94" s="182">
        <f>Лист2!A95</f>
        <v>93</v>
      </c>
      <c r="B94" s="182" t="str">
        <f>Лист2!B95</f>
        <v>120х60х2,0</v>
      </c>
      <c r="C94" s="182"/>
      <c r="D94" s="182"/>
      <c r="E94" s="182"/>
      <c r="F94" s="182"/>
      <c r="G94" s="182"/>
      <c r="H94" s="182"/>
      <c r="I94" s="191" t="s">
        <v>258</v>
      </c>
      <c r="K94" s="182">
        <f>Лист2!F95</f>
        <v>93</v>
      </c>
      <c r="L94" s="182" t="str">
        <f>Лист2!G97</f>
        <v>140х140х5,0</v>
      </c>
      <c r="M94" s="182"/>
      <c r="N94" s="182"/>
      <c r="O94" s="182"/>
      <c r="P94" s="182"/>
      <c r="Q94" s="182"/>
      <c r="R94" s="185">
        <v>16</v>
      </c>
      <c r="S94" s="182">
        <v>12</v>
      </c>
      <c r="T94" s="36"/>
      <c r="U94" s="182">
        <f>Лист2!K86</f>
        <v>84</v>
      </c>
      <c r="V94" s="182" t="str">
        <f>Лист2!L86</f>
        <v>159 (5,0)</v>
      </c>
      <c r="W94" s="182"/>
      <c r="X94" s="182"/>
      <c r="Y94" s="182">
        <v>20</v>
      </c>
      <c r="Z94" s="182"/>
      <c r="AA94" s="182"/>
      <c r="AB94" s="182"/>
      <c r="AC94" s="182">
        <v>12</v>
      </c>
    </row>
    <row r="95" spans="1:29" ht="9" customHeight="1" x14ac:dyDescent="0.3">
      <c r="A95" s="182">
        <f>Лист2!A96</f>
        <v>94</v>
      </c>
      <c r="B95" s="182" t="str">
        <f>Лист2!B96</f>
        <v>120х60х2,5</v>
      </c>
      <c r="C95" s="182"/>
      <c r="D95" s="182"/>
      <c r="E95" s="182"/>
      <c r="F95" s="182"/>
      <c r="G95" s="182"/>
      <c r="H95" s="182"/>
      <c r="I95" s="191" t="s">
        <v>258</v>
      </c>
      <c r="K95" s="182">
        <f>Лист2!F96</f>
        <v>94</v>
      </c>
      <c r="L95" s="182" t="str">
        <f>Лист2!G98</f>
        <v>150х150х5,0</v>
      </c>
      <c r="M95" s="182"/>
      <c r="N95" s="182"/>
      <c r="O95" s="182"/>
      <c r="P95" s="182"/>
      <c r="Q95" s="182"/>
      <c r="R95" s="185">
        <v>9</v>
      </c>
      <c r="S95" s="182">
        <v>12</v>
      </c>
      <c r="T95" s="36"/>
      <c r="U95" s="182">
        <f>Лист2!K87</f>
        <v>85</v>
      </c>
      <c r="V95" s="182" t="str">
        <f>Лист2!L87</f>
        <v>219 (3,0)</v>
      </c>
      <c r="W95" s="182"/>
      <c r="X95" s="182"/>
      <c r="Y95" s="182"/>
      <c r="Z95" s="182"/>
      <c r="AA95" s="182"/>
      <c r="AB95" s="182"/>
      <c r="AC95" s="182">
        <v>12</v>
      </c>
    </row>
    <row r="96" spans="1:29" ht="9" customHeight="1" x14ac:dyDescent="0.3">
      <c r="A96" s="182">
        <f>Лист2!A97</f>
        <v>95</v>
      </c>
      <c r="B96" s="182" t="str">
        <f>Лист2!B97</f>
        <v>120х60х3,0</v>
      </c>
      <c r="C96" s="182"/>
      <c r="D96" s="182"/>
      <c r="E96" s="182"/>
      <c r="F96" s="182"/>
      <c r="G96" s="182"/>
      <c r="H96" s="182"/>
      <c r="I96" s="191" t="s">
        <v>258</v>
      </c>
      <c r="K96" s="182">
        <f>Лист2!F97</f>
        <v>95</v>
      </c>
      <c r="L96" s="182" t="str">
        <f>Лист2!G99</f>
        <v>160х160х4,0</v>
      </c>
      <c r="M96" s="182"/>
      <c r="N96" s="182"/>
      <c r="O96" s="182"/>
      <c r="P96" s="182"/>
      <c r="Q96" s="182"/>
      <c r="R96" s="185">
        <v>9</v>
      </c>
      <c r="S96" s="182">
        <v>12</v>
      </c>
      <c r="T96" s="36"/>
      <c r="U96" s="182">
        <f>Лист2!K88</f>
        <v>86</v>
      </c>
      <c r="V96" s="182" t="str">
        <f>Лист2!L88</f>
        <v>219 (4,0)</v>
      </c>
      <c r="W96" s="182"/>
      <c r="X96" s="182"/>
      <c r="Y96" s="182"/>
      <c r="Z96" s="182"/>
      <c r="AA96" s="182"/>
      <c r="AB96" s="182"/>
      <c r="AC96" s="182">
        <v>12</v>
      </c>
    </row>
    <row r="97" spans="1:29" ht="9" customHeight="1" x14ac:dyDescent="0.3">
      <c r="A97" s="182">
        <f>Лист2!A98</f>
        <v>96</v>
      </c>
      <c r="B97" s="182" t="str">
        <f>Лист2!B98</f>
        <v>120х60х4,0</v>
      </c>
      <c r="C97" s="182"/>
      <c r="D97" s="182"/>
      <c r="E97" s="182"/>
      <c r="F97" s="182"/>
      <c r="G97" s="182"/>
      <c r="H97" s="182"/>
      <c r="I97" s="182">
        <v>12</v>
      </c>
      <c r="K97" s="182">
        <f>Лист2!F98</f>
        <v>96</v>
      </c>
      <c r="L97" s="182" t="str">
        <f>Лист2!G100</f>
        <v>160х160х5,0</v>
      </c>
      <c r="M97" s="182"/>
      <c r="N97" s="182"/>
      <c r="O97" s="182"/>
      <c r="P97" s="182"/>
      <c r="Q97" s="182"/>
      <c r="R97" s="185">
        <v>9</v>
      </c>
      <c r="S97" s="182">
        <v>12</v>
      </c>
      <c r="T97" s="36"/>
      <c r="U97" s="182">
        <f>Лист2!K89</f>
        <v>87</v>
      </c>
      <c r="V97" s="182" t="str">
        <f>Лист2!L89</f>
        <v>219 (4,5)</v>
      </c>
      <c r="W97" s="182"/>
      <c r="X97" s="182"/>
      <c r="Y97" s="182"/>
      <c r="Z97" s="182"/>
      <c r="AA97" s="182"/>
      <c r="AB97" s="182"/>
      <c r="AC97" s="182">
        <v>12</v>
      </c>
    </row>
    <row r="98" spans="1:29" ht="9" customHeight="1" x14ac:dyDescent="0.3">
      <c r="A98" s="182">
        <f>Лист2!A99</f>
        <v>97</v>
      </c>
      <c r="B98" s="182" t="str">
        <f>Лист2!B99</f>
        <v>120х80х2,5</v>
      </c>
      <c r="C98" s="182"/>
      <c r="D98" s="182"/>
      <c r="E98" s="182">
        <v>35</v>
      </c>
      <c r="F98" s="182"/>
      <c r="G98" s="182">
        <v>24</v>
      </c>
      <c r="H98" s="182"/>
      <c r="I98" s="182">
        <v>12</v>
      </c>
      <c r="K98" s="182">
        <f>Лист2!F99</f>
        <v>97</v>
      </c>
      <c r="L98" s="182" t="str">
        <f>Лист2!G101</f>
        <v>160х160х6,0</v>
      </c>
      <c r="M98" s="182"/>
      <c r="N98" s="182"/>
      <c r="O98" s="182"/>
      <c r="P98" s="182"/>
      <c r="Q98" s="182"/>
      <c r="R98" s="185">
        <v>9</v>
      </c>
      <c r="S98" s="182">
        <v>12</v>
      </c>
      <c r="T98" s="36"/>
      <c r="U98" s="182">
        <f>Лист2!K90</f>
        <v>88</v>
      </c>
      <c r="V98" s="182" t="str">
        <f>Лист2!L90</f>
        <v>219 (5,0)</v>
      </c>
      <c r="W98" s="182"/>
      <c r="X98" s="182"/>
      <c r="Y98" s="182"/>
      <c r="Z98" s="182"/>
      <c r="AA98" s="182"/>
      <c r="AB98" s="182"/>
      <c r="AC98" s="182">
        <v>12</v>
      </c>
    </row>
    <row r="99" spans="1:29" ht="9" customHeight="1" x14ac:dyDescent="0.3">
      <c r="A99" s="182">
        <f>Лист2!A100</f>
        <v>98</v>
      </c>
      <c r="B99" s="182" t="str">
        <f>Лист2!B100</f>
        <v>120х80х3,0</v>
      </c>
      <c r="C99" s="182"/>
      <c r="D99" s="182"/>
      <c r="E99" s="182">
        <v>35</v>
      </c>
      <c r="F99" s="182"/>
      <c r="G99" s="182">
        <v>24</v>
      </c>
      <c r="H99" s="182"/>
      <c r="I99" s="182">
        <v>12</v>
      </c>
      <c r="K99" s="182">
        <f>Лист2!F100</f>
        <v>98</v>
      </c>
      <c r="L99" s="182" t="str">
        <f>Лист2!G102</f>
        <v>180х180х4,0</v>
      </c>
      <c r="M99" s="182"/>
      <c r="N99" s="182"/>
      <c r="O99" s="182"/>
      <c r="P99" s="182"/>
      <c r="Q99" s="182"/>
      <c r="R99" s="185">
        <v>9</v>
      </c>
      <c r="S99" s="182">
        <v>12</v>
      </c>
      <c r="T99" s="36"/>
      <c r="U99" s="182">
        <f>Лист2!K91</f>
        <v>89</v>
      </c>
      <c r="V99" s="182" t="str">
        <f>Лист2!L91</f>
        <v>325 (6,0)</v>
      </c>
      <c r="W99" s="182"/>
      <c r="X99" s="182"/>
      <c r="Y99" s="182"/>
      <c r="Z99" s="182"/>
      <c r="AA99" s="182"/>
      <c r="AB99" s="182"/>
      <c r="AC99" s="182">
        <v>12</v>
      </c>
    </row>
    <row r="100" spans="1:29" ht="9" customHeight="1" x14ac:dyDescent="0.3">
      <c r="A100" s="182">
        <f>Лист2!A101</f>
        <v>99</v>
      </c>
      <c r="B100" s="182" t="str">
        <f>Лист2!B101</f>
        <v>120х80х4,0</v>
      </c>
      <c r="C100" s="182"/>
      <c r="D100" s="182"/>
      <c r="E100" s="182">
        <v>35</v>
      </c>
      <c r="F100" s="182"/>
      <c r="G100" s="182">
        <v>24</v>
      </c>
      <c r="H100" s="182"/>
      <c r="I100" s="182">
        <v>12</v>
      </c>
      <c r="K100" s="182">
        <f>Лист2!F101</f>
        <v>99</v>
      </c>
      <c r="L100" s="182" t="str">
        <f>Лист2!G103</f>
        <v>180х180х5,0</v>
      </c>
      <c r="M100" s="182"/>
      <c r="N100" s="182"/>
      <c r="O100" s="182"/>
      <c r="P100" s="182"/>
      <c r="Q100" s="182"/>
      <c r="R100" s="185"/>
      <c r="S100" s="182">
        <v>12</v>
      </c>
      <c r="T100" s="36"/>
      <c r="U100" s="182">
        <f>Лист2!K92</f>
        <v>90</v>
      </c>
      <c r="V100" s="182" t="str">
        <f>Лист2!L92</f>
        <v>325 (8,0)</v>
      </c>
      <c r="W100" s="182"/>
      <c r="X100" s="182"/>
      <c r="Y100" s="182"/>
      <c r="Z100" s="182"/>
      <c r="AA100" s="182"/>
      <c r="AB100" s="182"/>
      <c r="AC100" s="182">
        <v>12</v>
      </c>
    </row>
    <row r="101" spans="1:29" ht="9" customHeight="1" x14ac:dyDescent="0.3">
      <c r="K101" s="182">
        <f>Лист2!F102</f>
        <v>100</v>
      </c>
      <c r="L101" s="182" t="str">
        <f>Лист2!G104</f>
        <v>180х180х6,0</v>
      </c>
      <c r="M101" s="182"/>
      <c r="N101" s="182"/>
      <c r="O101" s="182"/>
      <c r="P101" s="182"/>
      <c r="Q101" s="182"/>
      <c r="R101" s="185"/>
      <c r="S101" s="182">
        <v>12</v>
      </c>
      <c r="T101" s="36"/>
      <c r="U101" s="182">
        <f>Лист2!K93</f>
        <v>91</v>
      </c>
      <c r="V101" s="182" t="str">
        <f>Лист2!L93</f>
        <v>426 (5,0)</v>
      </c>
      <c r="W101" s="182"/>
      <c r="X101" s="182"/>
      <c r="Y101" s="182"/>
      <c r="Z101" s="182"/>
      <c r="AA101" s="182"/>
      <c r="AB101" s="182"/>
      <c r="AC101" s="182">
        <v>12</v>
      </c>
    </row>
    <row r="102" spans="1:29" ht="9" customHeight="1" x14ac:dyDescent="0.3">
      <c r="K102" s="182">
        <f>Лист2!F103</f>
        <v>101</v>
      </c>
      <c r="L102" s="182" t="str">
        <f>Лист2!G105</f>
        <v>200х200х5,0</v>
      </c>
      <c r="M102" s="182"/>
      <c r="N102" s="182"/>
      <c r="O102" s="182"/>
      <c r="P102" s="182"/>
      <c r="Q102" s="182"/>
      <c r="R102" s="185"/>
      <c r="S102" s="182">
        <v>12</v>
      </c>
    </row>
    <row r="103" spans="1:29" ht="9" customHeight="1" x14ac:dyDescent="0.3">
      <c r="Q103" s="193"/>
      <c r="R103" s="189"/>
    </row>
  </sheetData>
  <mergeCells count="3">
    <mergeCell ref="A1:D1"/>
    <mergeCell ref="K1:M1"/>
    <mergeCell ref="U1:X1"/>
  </mergeCells>
  <pageMargins left="0.55000000000000004" right="0.25" top="0.2" bottom="0.2" header="0.3" footer="0.3"/>
  <pageSetup paperSize="9" scale="57" orientation="landscape" verticalDpi="0" r:id="rId1"/>
  <ignoredErrors>
    <ignoredError sqref="I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Лист1</vt:lpstr>
      <vt:lpstr>Лист2</vt:lpstr>
      <vt:lpstr>Раб1</vt:lpstr>
      <vt:lpstr>Раб2</vt:lpstr>
      <vt:lpstr>Коеф</vt:lpstr>
      <vt:lpstr>Кол-во</vt:lpstr>
      <vt:lpstr>Коеф!Область_печати</vt:lpstr>
      <vt:lpstr>'Кол-во'!Область_печати</vt:lpstr>
      <vt:lpstr>Лист1!Область_печати</vt:lpstr>
      <vt:lpstr>Лист2!Область_печати</vt:lpstr>
      <vt:lpstr>Раб1!Область_печати</vt:lpstr>
      <vt:lpstr>Раб2!Область_печати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розница10</cp:lastModifiedBy>
  <cp:lastPrinted>2024-03-22T11:27:10Z</cp:lastPrinted>
  <dcterms:created xsi:type="dcterms:W3CDTF">2014-02-20T03:37:21Z</dcterms:created>
  <dcterms:modified xsi:type="dcterms:W3CDTF">2024-04-08T10:09:01Z</dcterms:modified>
</cp:coreProperties>
</file>